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updateLinks="never" codeName="ThisWorkbook" defaultThemeVersion="124226"/>
  <xr:revisionPtr revIDLastSave="0" documentId="13_ncr:1_{B02E4ECC-6BC2-41FD-839E-AFFE574711D2}" xr6:coauthVersionLast="45" xr6:coauthVersionMax="47" xr10:uidLastSave="{00000000-0000-0000-0000-000000000000}"/>
  <bookViews>
    <workbookView xWindow="-120" yWindow="450" windowWidth="29040" windowHeight="1527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16" i="26" l="1"/>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N5" i="20"/>
  <c r="AB67" i="15"/>
  <c r="AG7" i="26" l="1"/>
  <c r="AC16" i="26" l="1"/>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5" i="26"/>
  <c r="R14" i="26"/>
  <c r="N6" i="20"/>
  <c r="AC71" i="15"/>
  <c r="AF6" i="20"/>
  <c r="AI78" i="15"/>
  <c r="AI74" i="15"/>
  <c r="N6" i="26" l="1"/>
  <c r="N5" i="26" l="1"/>
  <c r="N8" i="20"/>
  <c r="N7" i="20"/>
  <c r="GF106" i="27" l="1"/>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AF14" i="26"/>
  <c r="V14" i="26" s="1"/>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E7" i="20" l="1"/>
  <c r="V8" i="20"/>
  <c r="AF7" i="26"/>
  <c r="Q28" i="15" l="1"/>
  <c r="AF20" i="26" l="1"/>
  <c r="AG20" i="26"/>
  <c r="AG15" i="26"/>
  <c r="AG16" i="26"/>
  <c r="AG17" i="26"/>
  <c r="AG18" i="26"/>
  <c r="AG19" i="26"/>
  <c r="AG14" i="26"/>
  <c r="AC14" i="26" s="1"/>
  <c r="AF15" i="26"/>
  <c r="V15" i="26" s="1"/>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N7"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T60" i="15"/>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AK135" i="15" l="1"/>
  <c r="AK194" i="15" s="1"/>
  <c r="AI129" i="15"/>
  <c r="AB61" i="15"/>
  <c r="AH61" i="15" s="1"/>
  <c r="AK185" i="15" s="1"/>
  <c r="AH60" i="15"/>
  <c r="AE5" i="20"/>
  <c r="AI86" i="15" l="1"/>
  <c r="AI84" i="15"/>
  <c r="AE6" i="20"/>
  <c r="AM106" i="15" s="1"/>
  <c r="S107" i="15" s="1"/>
  <c r="AK186" i="15"/>
  <c r="T95" i="15" l="1"/>
  <c r="T89" i="15"/>
  <c r="Q38" i="15"/>
  <c r="Q36" i="15" s="1"/>
  <c r="AK189" i="15"/>
  <c r="AK188" i="15"/>
  <c r="U72" i="15"/>
  <c r="AK190" i="15" l="1"/>
  <c r="AK191" i="15"/>
  <c r="Y36" i="15"/>
  <c r="B17" i="20"/>
  <c r="B18" i="20"/>
  <c r="B19" i="20"/>
  <c r="B20" i="20"/>
  <c r="B21" i="20"/>
  <c r="N17" i="20"/>
  <c r="T17" i="20" l="1"/>
  <c r="X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N9" i="20" s="1"/>
  <c r="U71" i="15" l="1"/>
  <c r="Q19" i="15"/>
  <c r="V9" i="20"/>
  <c r="Y20" i="15" l="1"/>
  <c r="Q25" i="15"/>
  <c r="Y25" i="15" s="1"/>
  <c r="AA25" i="15" s="1"/>
  <c r="AK181" i="15" s="1"/>
  <c r="AK187"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<sst xmlns="http://schemas.openxmlformats.org/spreadsheetml/2006/main" count="5333" uniqueCount="2302">
  <si>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</si>
  <si>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</si>
  <si>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</si>
  <si>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</si>
  <si>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</si>
  <si>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</si>
  <si>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</si>
  <si>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</si>
  <si>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</si>
  <si>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</si>
  <si>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</si>
  <si>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</si>
  <si>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</si>
  <si>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</si>
  <si>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</si>
  <si>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</si>
  <si>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</si>
  <si>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</si>
  <si>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</si>
  <si>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</si>
  <si>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</si>
  <si>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</si>
  <si>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</si>
  <si>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</si>
  <si>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</si>
  <si>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</si>
  <si>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</si>
  <si>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</si>
  <si>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</si>
  <si>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</si>
  <si>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</si>
  <si>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</si>
  <si>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</si>
  <si>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</si>
  <si>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</si>
  <si>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</si>
  <si>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</si>
  <si>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</si>
  <si>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</si>
  <si>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</si>
  <si>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</si>
  <si>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</si>
  <si>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</si>
  <si>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</si>
  <si>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</si>
  <si>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</si>
  <si>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</si>
  <si>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</si>
  <si>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</si>
  <si>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</si>
  <si>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</si>
  <si>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</si>
  <si>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</si>
  <si>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</si>
  <si>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</si>
  <si>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</si>
  <si>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</si>
  <si>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</si>
  <si>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</si>
  <si>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</si>
  <si>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</si>
  <si>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</si>
  <si>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</si>
  <si>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</si>
  <si>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</si>
  <si>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</si>
  <si>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</si>
  <si>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</si>
  <si>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</si>
  <si>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</si>
  <si>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</si>
  <si>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</si>
  <si>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</si>
  <si>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</si>
  <si>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</si>
  <si>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</si>
  <si>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</si>
  <si>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</si>
  <si>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</si>
  <si>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</si>
  <si>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</si>
  <si>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</si>
  <si>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</si>
  <si>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</si>
  <si>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</si>
  <si>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</si>
  <si>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</si>
  <si>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</si>
  <si>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</si>
  <si>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</si>
  <si>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</si>
  <si>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</si>
  <si>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</si>
  <si>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</si>
  <si>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</si>
  <si>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</si>
  <si>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</si>
  <si>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</si>
  <si>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</si>
  <si>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</si>
  <si>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</si>
  <si>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</si>
  <si>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</si>
  <si>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</si>
  <si>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</si>
  <si>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</si>
  <si>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</si>
  <si>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</si>
  <si>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</si>
  <si>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</si>
  <si>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</si>
  <si>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</si>
  <si>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</si>
  <si>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</si>
  <si>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</si>
  <si>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</si>
  <si>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</si>
  <si>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</si>
  <si>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</si>
  <si>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</si>
  <si>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</si>
  <si>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</si>
  <si>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</si>
  <si>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</si>
  <si>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</si>
  <si>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</si>
  <si>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</si>
  <si>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</si>
  <si>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</si>
  <si>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</si>
  <si>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</si>
  <si>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</si>
  <si>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</si>
  <si>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</si>
  <si>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</si>
  <si>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</si>
  <si>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</si>
  <si>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</si>
  <si>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</si>
  <si>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</si>
  <si>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</si>
  <si>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</si>
  <si>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</si>
  <si>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</si>
  <si>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</si>
  <si>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</si>
  <si>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</si>
  <si>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</si>
  <si>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</si>
  <si>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</si>
  <si>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</si>
  <si>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</si>
  <si>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</si>
  <si>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</si>
  <si>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</si>
  <si>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</si>
  <si>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</si>
  <si>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</si>
  <si>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</si>
  <si>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</si>
  <si>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</si>
  <si>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</si>
  <si>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</si>
  <si>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</si>
  <si>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</si>
  <si>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</si>
  <si>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</si>
  <si>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</si>
  <si>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</si>
  <si>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</si>
  <si>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</si>
  <si>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</si>
  <si>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</si>
  <si>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</si>
  <si>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</si>
  <si>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</si>
  <si>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</si>
  <si>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</si>
  <si>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</si>
  <si>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</si>
  <si>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</si>
  <si>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</si>
  <si>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</si>
  <si>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</si>
  <si>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</si>
  <si>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</si>
  <si>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</si>
  <si>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</si>
  <si>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</si>
  <si>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</si>
  <si>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</si>
  <si>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</si>
  <si>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</si>
  <si>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</si>
  <si>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</si>
  <si>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</si>
  <si>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</si>
  <si>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</si>
  <si>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</si>
  <si>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</si>
  <si>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</si>
  <si>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</si>
  <si>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</si>
  <si>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</si>
  <si>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</si>
  <si>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</si>
  <si>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</si>
  <si>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</si>
  <si>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</si>
  <si>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</si>
  <si>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</si>
  <si>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</si>
  <si>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</si>
  <si>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</si>
  <si>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</si>
  <si>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</si>
  <si>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</si>
  <si>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</si>
  <si>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</si>
  <si>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</si>
  <si>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</si>
  <si>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</si>
  <si>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</si>
  <si>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</si>
  <si>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</si>
  <si>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</si>
  <si>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</si>
  <si>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</si>
  <si>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</si>
  <si>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</si>
  <si>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</si>
  <si>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</si>
  <si>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</si>
  <si>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</si>
  <si>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</si>
  <si>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</si>
  <si>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</si>
  <si>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</si>
  <si>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</si>
  <si>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</si>
  <si>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</si>
  <si>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</si>
  <si>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</si>
  <si>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</si>
  <si>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</si>
  <si>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</si>
  <si>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</si>
  <si>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</si>
  <si>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</si>
  <si>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</si>
  <si>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</si>
  <si>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</si>
  <si>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</si>
  <si>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</si>
  <si>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</si>
  <si>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</si>
  <si>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</si>
  <si>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</si>
  <si>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</si>
  <si>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</si>
  <si>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</si>
  <si>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</si>
  <si>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</si>
  <si>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</si>
  <si>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</si>
  <si>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</si>
  <si>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</si>
  <si>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</si>
  <si>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</si>
  <si>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</si>
  <si>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</si>
  <si>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</si>
  <si>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</si>
  <si>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</si>
  <si>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</si>
  <si>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</si>
  <si>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</si>
  <si>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</si>
  <si>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</si>
  <si>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</si>
  <si>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</si>
  <si>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</si>
  <si>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</si>
  <si>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</si>
  <si>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</si>
  <si>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</si>
  <si>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</si>
  <si>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</si>
  <si>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</si>
  <si>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</si>
  <si>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</si>
  <si>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</si>
  <si>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</si>
  <si>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</si>
  <si>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</si>
  <si>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</si>
  <si>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</si>
  <si>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</si>
  <si>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</si>
  <si>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</si>
  <si>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</si>
  <si>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</si>
  <si>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</si>
  <si>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</si>
  <si>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</si>
  <si>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</si>
  <si>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</si>
  <si>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</si>
  <si>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</si>
  <si>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</si>
  <si>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</si>
  <si>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</si>
  <si>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</si>
  <si>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</si>
  <si>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</si>
  <si>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</si>
  <si>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</si>
  <si>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</si>
  <si>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</si>
  <si>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</si>
  <si>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</si>
  <si>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</si>
  <si>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</si>
  <si>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</si>
  <si>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</si>
  <si>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</si>
  <si>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</si>
  <si>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</si>
  <si>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</si>
  <si>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</si>
  <si>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</si>
  <si>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</si>
  <si>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</si>
  <si>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</si>
  <si>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</si>
  <si>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</si>
  <si>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</si>
  <si>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</si>
  <si>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</si>
  <si>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</si>
  <si>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</si>
  <si>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</si>
  <si>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</si>
  <si>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</si>
  <si>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</si>
  <si>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</si>
  <si>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</si>
  <si>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</si>
  <si>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</si>
  <si>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</si>
  <si>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</si>
  <si>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</si>
  <si>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</si>
  <si>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</si>
  <si>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</si>
  <si>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</si>
  <si>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</si>
  <si>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</si>
  <si>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</si>
  <si>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</si>
  <si>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</si>
  <si>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</si>
  <si>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</si>
  <si>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</si>
  <si>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</si>
  <si>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</si>
  <si>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</si>
  <si>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</si>
  <si>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</si>
  <si>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</si>
  <si>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</si>
  <si>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</si>
  <si>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</si>
  <si>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</si>
  <si>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</si>
  <si>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</si>
  <si>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</si>
  <si>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</si>
  <si>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</si>
  <si>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</si>
  <si>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</si>
  <si>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</si>
  <si>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</si>
  <si>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</si>
  <si>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</si>
  <si>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</si>
  <si>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</si>
  <si>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</si>
  <si>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</si>
  <si>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</si>
  <si>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</si>
  <si>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</si>
  <si>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</si>
  <si>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</si>
  <si>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</si>
  <si>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</si>
  <si>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</si>
  <si>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</si>
  <si>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</si>
  <si>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</si>
  <si>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</si>
  <si>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</si>
  <si>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</si>
  <si>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</si>
  <si>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</si>
  <si>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</si>
  <si>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</si>
  <si>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</si>
  <si>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</si>
  <si>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</si>
  <si>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</si>
  <si>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</si>
  <si>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</si>
  <si>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</si>
  <si>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</si>
  <si>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</si>
  <si>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</si>
  <si>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</si>
  <si>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</si>
  <si>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</si>
  <si>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</si>
  <si>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</si>
  <si>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</si>
  <si>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</si>
  <si>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</si>
  <si>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</si>
  <si>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</si>
  <si>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</si>
  <si>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</si>
  <si>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</si>
  <si>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</si>
  <si>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</si>
  <si>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</si>
  <si>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</si>
  <si>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</si>
  <si>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</si>
  <si>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</si>
  <si>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</si>
  <si>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</si>
  <si>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</si>
  <si>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</si>
  <si>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</si>
  <si>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</si>
  <si>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</si>
  <si>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</si>
  <si>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</si>
  <si>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</si>
  <si>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</si>
  <si>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</si>
  <si>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</si>
  <si>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</si>
  <si>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</si>
  <si>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</si>
  <si>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</si>
  <si>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</si>
  <si>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</si>
  <si>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</si>
  <si>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</si>
  <si>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</si>
  <si>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</si>
  <si>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</si>
  <si>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</si>
  <si>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</si>
  <si>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</si>
  <si>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</si>
  <si>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</si>
  <si>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</si>
  <si>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</si>
  <si>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</si>
  <si>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</si>
  <si>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</si>
  <si>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</si>
  <si>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</si>
  <si>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</si>
  <si>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</si>
  <si>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</si>
  <si>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</si>
  <si>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</si>
  <si>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</si>
  <si>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</si>
  <si>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</si>
  <si>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</si>
  <si>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</si>
  <si>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</si>
  <si>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</si>
  <si>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</si>
  <si>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</si>
  <si>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</si>
  <si>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</si>
  <si>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</si>
  <si>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</si>
  <si>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</si>
  <si>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</si>
  <si>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</si>
  <si>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</si>
  <si>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</si>
  <si>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</si>
  <si>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</si>
  <si>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</si>
  <si>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</si>
  <si>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</si>
  <si>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</si>
  <si>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</si>
  <si>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</si>
  <si>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</si>
  <si>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</si>
  <si>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</si>
  <si>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</si>
  <si>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</si>
  <si>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</si>
  <si>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</si>
  <si>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</si>
  <si>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</si>
  <si>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</si>
  <si>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</si>
  <si>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</si>
  <si>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</si>
  <si>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</si>
  <si>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</si>
  <si>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</si>
  <si>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</si>
  <si>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</si>
  <si>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</si>
  <si>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</si>
  <si>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</si>
  <si>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</si>
  <si>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</si>
  <si>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</si>
  <si>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</si>
  <si>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</si>
  <si>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</si>
  <si>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</si>
  <si>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</si>
  <si>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</si>
  <si>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</si>
  <si>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</si>
  <si>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</si>
  <si>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</si>
  <si>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</si>
  <si>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</si>
  <si>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</si>
  <si>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</si>
  <si>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</si>
  <si>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</si>
  <si>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</si>
  <si>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</si>
  <si>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</si>
  <si>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</si>
  <si>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</si>
  <si>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</si>
  <si>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</si>
  <si>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</si>
  <si>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</si>
  <si>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</si>
  <si>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</si>
  <si>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</si>
  <si>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</si>
  <si>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</si>
  <si>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</si>
  <si>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</si>
  <si>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</si>
  <si>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</si>
  <si>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</si>
  <si>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</si>
  <si>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</si>
  <si>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</si>
  <si>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</si>
  <si>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</si>
  <si>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</si>
  <si>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</si>
  <si>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</si>
  <si>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</si>
  <si>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</si>
  <si>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</si>
  <si>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</si>
  <si>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</si>
  <si>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</si>
  <si>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</si>
  <si>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</si>
  <si>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</si>
  <si>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</si>
  <si>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</si>
  <si>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</si>
  <si>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</si>
  <si>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</si>
  <si>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</si>
  <si>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</si>
  <si>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</si>
  <si>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</si>
  <si>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</si>
  <si>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</si>
  <si>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</si>
  <si>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</si>
  <si>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</si>
  <si>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</si>
  <si>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</si>
  <si>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</si>
  <si>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</si>
  <si>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</si>
  <si>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</si>
  <si>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</si>
  <si>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</si>
  <si>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</si>
  <si>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</si>
  <si>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</si>
  <si>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</si>
  <si>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</si>
  <si>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</si>
  <si>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</si>
  <si>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</si>
  <si>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</si>
  <si>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</si>
  <si>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</si>
  <si>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</si>
  <si>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</si>
  <si>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</si>
  <si>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</si>
  <si>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</si>
  <si>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</si>
  <si>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</si>
  <si>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</si>
  <si>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</si>
  <si>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</si>
  <si>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</si>
  <si>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</si>
  <si>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</si>
  <si>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</si>
  <si>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</si>
  <si>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</si>
  <si>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</si>
  <si>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</si>
  <si>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</si>
  <si>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</si>
  <si>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</si>
  <si>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</si>
  <si>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</si>
  <si>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</si>
  <si>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</si>
  <si>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</si>
  <si>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</si>
  <si>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</si>
  <si>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</si>
  <si>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</si>
  <si>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</si>
  <si>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</si>
  <si>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</si>
  <si>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</si>
  <si>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</si>
  <si>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</si>
  <si>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</si>
  <si>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</si>
  <si>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</si>
  <si>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</si>
  <si>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</si>
  <si>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</si>
  <si>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</si>
  <si>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</si>
  <si>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</si>
  <si>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</si>
  <si>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</si>
  <si>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</si>
  <si>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</si>
  <si>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</si>
  <si>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</si>
  <si>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</si>
  <si>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</si>
  <si>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</si>
  <si>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</si>
  <si>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</si>
  <si>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</si>
  <si>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</si>
  <si>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</si>
  <si>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</si>
  <si>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</si>
  <si>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</si>
  <si>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</si>
  <si>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</si>
  <si>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</si>
  <si>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</si>
  <si>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</si>
  <si>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</si>
  <si>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</si>
  <si>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</si>
  <si>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</si>
  <si>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</si>
  <si>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</si>
  <si>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</si>
  <si>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</si>
  <si>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</si>
  <si>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</si>
  <si>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</si>
  <si>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</si>
  <si>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</si>
  <si>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</si>
  <si>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</si>
  <si>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</si>
  <si>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</si>
  <si>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</si>
  <si>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</si>
  <si>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</si>
  <si>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</si>
  <si>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</si>
  <si>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</si>
  <si>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</si>
  <si>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</si>
  <si>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</si>
  <si>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</si>
  <si>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</si>
  <si>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</si>
  <si>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</si>
  <si>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</si>
  <si>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</si>
  <si>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</si>
  <si>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</si>
  <si>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</si>
  <si>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</si>
  <si>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</si>
  <si>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</si>
  <si>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</si>
  <si>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</si>
  <si>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</si>
  <si>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</si>
  <si>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</si>
  <si>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</si>
  <si>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</si>
  <si>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</si>
  <si>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</si>
  <si>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</si>
  <si>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</si>
  <si>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</si>
  <si>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</si>
  <si>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</si>
  <si>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</si>
  <si>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</si>
  <si>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</si>
  <si>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</si>
  <si>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</si>
  <si>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</si>
  <si>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</si>
  <si>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</si>
  <si>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</si>
  <si>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</si>
  <si>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</si>
  <si>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</si>
  <si>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</si>
  <si>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</si>
  <si>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</si>
  <si>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</si>
  <si>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</si>
  <si>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</si>
  <si>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</si>
  <si>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</si>
  <si>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</si>
  <si>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</si>
  <si>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</si>
  <si>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</si>
  <si>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</si>
  <si>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</si>
  <si>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</si>
  <si>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</si>
  <si>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</si>
  <si>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</si>
  <si>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</si>
  <si>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</si>
  <si>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</si>
  <si>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</si>
  <si>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</si>
  <si>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</si>
  <si>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</si>
  <si>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</si>
  <si>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</si>
  <si>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</si>
  <si>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</si>
  <si>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</si>
  <si>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</si>
  <si>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</si>
  <si>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</si>
  <si>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</si>
  <si>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</si>
  <si>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</si>
  <si>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</si>
  <si>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</si>
  <si>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</si>
  <si>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</si>
  <si>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</si>
  <si>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</si>
  <si>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</si>
  <si>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</si>
  <si>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</si>
  <si>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</si>
  <si>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</si>
  <si>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</si>
  <si>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</si>
  <si>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</si>
  <si>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</si>
  <si>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</si>
  <si>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</si>
  <si>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</si>
  <si>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</si>
  <si>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</si>
  <si>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</si>
  <si>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</si>
  <si>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</si>
  <si>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</si>
  <si>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</si>
  <si>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</si>
  <si>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</si>
  <si>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</si>
  <si>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</si>
  <si>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</si>
  <si>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</si>
  <si>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</si>
  <si>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</si>
  <si>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</si>
  <si>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</si>
  <si>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</si>
  <si>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</si>
  <si>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</si>
  <si>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</si>
  <si>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</si>
  <si>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</si>
  <si>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</si>
  <si>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</si>
  <si>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</si>
  <si>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</si>
  <si>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</si>
  <si>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</si>
  <si>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</si>
  <si>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</si>
  <si>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</si>
  <si>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</si>
  <si>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</si>
  <si>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</si>
  <si>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</si>
  <si>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</si>
  <si>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</si>
  <si>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</si>
  <si>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</si>
  <si>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</si>
  <si>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</si>
  <si>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</si>
  <si>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</si>
  <si>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</si>
  <si>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</si>
  <si>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</si>
  <si>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</si>
  <si>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</si>
  <si>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</si>
  <si>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</si>
  <si>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</si>
  <si>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</si>
  <si>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</si>
  <si>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</si>
  <si>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</si>
  <si>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</si>
  <si>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</si>
  <si>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</si>
  <si>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</si>
  <si>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</si>
  <si>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</si>
  <si>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</si>
  <si>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</si>
  <si>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</si>
  <si>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</si>
  <si>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</si>
  <si>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</si>
  <si>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</si>
  <si>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</si>
  <si>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</si>
  <si>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</si>
  <si>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</si>
  <si>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</si>
  <si>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</si>
  <si>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</si>
  <si>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</si>
  <si>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</si>
  <si>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</si>
  <si>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</si>
  <si>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</si>
  <si>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</si>
  <si>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</si>
  <si>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</si>
  <si>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</si>
  <si>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</si>
  <si>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</si>
  <si>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</si>
  <si>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</si>
  <si>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</si>
  <si>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</si>
  <si>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</si>
  <si>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</si>
  <si>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</si>
  <si>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</si>
  <si>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</si>
  <si>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</si>
  <si>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</si>
  <si>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</si>
  <si>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</si>
  <si>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</si>
  <si>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</si>
  <si>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</si>
  <si>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</si>
  <si>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</si>
  <si>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</si>
  <si>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</si>
  <si>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</si>
  <si>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</si>
  <si>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</si>
  <si>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</si>
  <si>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</si>
  <si>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</si>
  <si>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</si>
  <si>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</si>
  <si>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</si>
  <si>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</si>
  <si>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</si>
  <si>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</si>
  <si>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</si>
  <si>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</si>
  <si>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</si>
  <si>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</si>
  <si>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</si>
  <si>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</si>
  <si>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</si>
  <si>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</si>
  <si>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</si>
  <si>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</si>
  <si>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</si>
  <si>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</si>
  <si>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</si>
  <si>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</si>
  <si>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</si>
  <si>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</si>
  <si>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</si>
  <si>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</si>
  <si>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</si>
  <si>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</si>
  <si>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</si>
  <si>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</si>
  <si>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</si>
  <si>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</si>
  <si>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</si>
  <si>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</si>
  <si>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</si>
  <si>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</si>
  <si>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</si>
  <si>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</si>
  <si>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</si>
  <si>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</si>
  <si>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</si>
  <si>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</si>
  <si>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</si>
  <si>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</si>
  <si>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</si>
  <si>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</si>
  <si>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</si>
  <si>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</si>
  <si>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</si>
  <si>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</si>
  <si>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</si>
  <si>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</si>
  <si>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</si>
  <si>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</si>
  <si>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</si>
  <si>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</si>
  <si>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</si>
  <si>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</si>
  <si>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</si>
  <si>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</si>
  <si>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</si>
  <si>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</si>
  <si>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</si>
  <si>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</si>
  <si>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</si>
  <si>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</si>
  <si>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</si>
  <si>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</si>
  <si>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</si>
  <si>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</si>
  <si>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</si>
  <si>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</si>
  <si>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</si>
  <si>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</si>
  <si>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</si>
  <si>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</si>
  <si>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</si>
  <si>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</si>
  <si>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</si>
  <si>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</si>
  <si>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</si>
  <si>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</si>
  <si>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</si>
  <si>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</si>
  <si>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</si>
  <si>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</si>
  <si>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</si>
  <si>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</si>
  <si>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</si>
  <si>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</si>
  <si>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</si>
  <si>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</si>
  <si>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</si>
  <si>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</si>
  <si>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</si>
  <si>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</si>
  <si>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</si>
  <si>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</si>
  <si>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</si>
  <si>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</si>
  <si>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</si>
  <si>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</si>
  <si>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</si>
  <si>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</si>
  <si>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</si>
  <si>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</si>
  <si>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</si>
  <si>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</si>
  <si>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</si>
  <si>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</si>
  <si>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</si>
  <si>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</si>
  <si>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</si>
  <si>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</si>
  <si>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</si>
  <si>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</si>
  <si>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</si>
  <si>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</si>
  <si>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</si>
  <si>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</si>
  <si>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</si>
  <si>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</si>
  <si>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</si>
  <si>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</si>
  <si>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</si>
  <si>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</si>
  <si>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</si>
  <si>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</si>
  <si>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</si>
  <si>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</si>
  <si>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</si>
  <si>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</si>
  <si>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</si>
  <si>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</si>
  <si>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</si>
  <si>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</si>
  <si>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</si>
  <si>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</si>
  <si>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</si>
  <si>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</si>
  <si>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</si>
  <si>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</si>
  <si>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</si>
  <si>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</si>
  <si>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</si>
  <si>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</si>
  <si>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</si>
  <si>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</si>
  <si>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</si>
  <si>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</si>
  <si>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</si>
  <si>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</si>
  <si>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</si>
  <si>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</si>
  <si>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</si>
  <si>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</si>
  <si>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</si>
  <si>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</si>
  <si>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</si>
  <si>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</si>
  <si>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</si>
  <si>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</si>
  <si>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</si>
  <si>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</si>
  <si>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</si>
  <si>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</si>
  <si>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</si>
  <si>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</si>
  <si>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</si>
  <si>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</si>
  <si>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</si>
  <si>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</si>
  <si>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</si>
  <si>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</si>
  <si>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</si>
  <si>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</si>
  <si>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</si>
  <si>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</si>
  <si>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</si>
  <si>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</si>
  <si>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</si>
  <si>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</si>
  <si>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</si>
  <si>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</si>
  <si>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</si>
  <si>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</si>
  <si>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</si>
  <si>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</si>
  <si>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</si>
  <si>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</si>
  <si>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</si>
  <si>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</si>
  <si>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</si>
  <si>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</si>
  <si>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</si>
  <si>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</si>
  <si>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</si>
  <si>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</si>
  <si>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</si>
  <si>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</si>
  <si>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</si>
  <si>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</si>
  <si>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</si>
  <si>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</si>
  <si>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</si>
  <si>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</si>
  <si>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</si>
  <si>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</si>
  <si>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</si>
  <si>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</si>
  <si>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</si>
  <si>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</si>
  <si>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</si>
  <si>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</si>
  <si>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</si>
  <si>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</si>
  <si>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</si>
  <si>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</si>
  <si>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</si>
  <si>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</si>
  <si>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</si>
  <si>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</si>
  <si>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</si>
  <si>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</si>
  <si>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</si>
  <si>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</si>
  <si>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</si>
  <si>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</si>
  <si>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</si>
  <si>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</si>
  <si>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</si>
  <si>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</si>
  <si>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</si>
  <si>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</si>
  <si>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</si>
  <si>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</si>
  <si>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</si>
  <si>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</si>
  <si>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</si>
  <si>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</si>
  <si>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</si>
  <si>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</si>
  <si>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</si>
  <si>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</si>
  <si>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</si>
  <si>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</si>
  <si>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</si>
  <si>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</si>
  <si>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</si>
  <si>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</si>
  <si>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</si>
  <si>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</si>
  <si>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</si>
  <si>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</si>
  <si>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</si>
  <si>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</si>
  <si>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</si>
  <si>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</si>
  <si>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</si>
  <si>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</si>
  <si>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</si>
  <si>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</si>
  <si>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</si>
  <si>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</si>
  <si>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</si>
  <si>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</si>
  <si>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</si>
  <si>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</si>
  <si>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</si>
  <si>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</si>
  <si>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</si>
  <si>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</si>
  <si>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</si>
  <si>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</si>
  <si>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</si>
  <si>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</si>
  <si>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</si>
  <si>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</si>
  <si>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</si>
  <si>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</si>
  <si>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</si>
  <si>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</si>
  <si>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</si>
  <si>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</si>
  <si>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</si>
  <si>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</si>
  <si>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</si>
  <si>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</si>
  <si>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</si>
  <si>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</si>
  <si>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</si>
  <si>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</si>
  <si>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</si>
  <si>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</si>
  <si>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</si>
  <si>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</si>
  <si>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</si>
  <si>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</si>
  <si>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</si>
  <si>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</si>
  <si>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</si>
  <si>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</si>
  <si>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</si>
  <si>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</si>
  <si>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</si>
  <si>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</si>
  <si>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</si>
  <si>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</si>
  <si>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</si>
  <si>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</si>
  <si>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</si>
  <si>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</si>
  <si>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</si>
  <si>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</si>
  <si>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</si>
  <si>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</si>
  <si>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</si>
  <si>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</si>
  <si>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</si>
  <si>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</si>
  <si>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</si>
  <si>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</si>
  <si>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</si>
  <si>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</si>
  <si>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</si>
  <si>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</si>
  <si>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</si>
  <si>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</si>
  <si>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</si>
  <si>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</si>
  <si>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</si>
  <si>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</si>
  <si>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</si>
  <si>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</si>
  <si>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</si>
  <si>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</si>
  <si>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</si>
  <si>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</si>
  <si>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</si>
  <si>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</si>
  <si>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</si>
  <si>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</si>
  <si>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</si>
  <si>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</si>
  <si>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</si>
  <si>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</si>
  <si>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</si>
  <si>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</si>
  <si>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</si>
  <si>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</si>
  <si>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</si>
  <si>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</si>
  <si>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</si>
  <si>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</si>
  <si>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</si>
  <si>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</si>
  <si>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</si>
  <si>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</si>
  <si>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</si>
  <si>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</si>
  <si>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</si>
  <si>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</si>
  <si>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</si>
  <si>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</si>
  <si>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</si>
  <si>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</si>
  <si>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</si>
  <si>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</si>
  <si>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</si>
  <si>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</si>
  <si>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</si>
  <si>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</si>
  <si>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</si>
  <si>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</si>
  <si>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</si>
  <si>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</si>
  <si>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</si>
  <si>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</si>
  <si>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</si>
  <si>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</si>
  <si>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</si>
  <si>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</si>
  <si>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</si>
  <si>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</si>
  <si>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</si>
  <si>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</si>
  <si>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</si>
  <si>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</si>
  <si>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</si>
  <si>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</si>
  <si>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</si>
  <si>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</si>
  <si>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</si>
  <si>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</si>
  <si>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</si>
  <si>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</si>
  <si>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</si>
  <si>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</si>
  <si>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</si>
  <si>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</si>
  <si>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</si>
  <si>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</si>
  <si>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</si>
  <si>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</si>
  <si>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</si>
  <si>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</si>
  <si>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</si>
  <si>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</si>
  <si>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</si>
  <si>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</si>
  <si>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</si>
  <si>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</si>
  <si>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</si>
  <si>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</si>
  <si>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</si>
  <si>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</si>
  <si>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</si>
  <si>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</si>
  <si>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</si>
  <si>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</si>
  <si>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</si>
  <si>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</si>
  <si>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</si>
  <si>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</si>
  <si>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</si>
  <si>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</si>
  <si>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</si>
  <si>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</si>
  <si>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</si>
  <si>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</si>
  <si>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</si>
  <si>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</si>
  <si>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</si>
  <si>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</si>
  <si>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</si>
  <si>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</si>
  <si>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</si>
  <si>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</si>
  <si>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</si>
  <si>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</si>
  <si>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</si>
  <si>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</si>
  <si>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</si>
  <si>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</si>
  <si>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</si>
  <si>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</si>
  <si>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</si>
  <si>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</si>
  <si>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</si>
  <si>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</si>
  <si>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</si>
  <si>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</si>
  <si>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</si>
  <si>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</si>
  <si>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</si>
  <si>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</si>
  <si>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</si>
  <si>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</si>
  <si>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</si>
  <si>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</si>
  <si>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</si>
  <si>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</si>
  <si>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</si>
  <si>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</si>
  <si>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</si>
  <si>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</si>
  <si>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</si>
  <si>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</si>
  <si>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</si>
  <si>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</si>
  <si>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</si>
  <si>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</si>
  <si>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</si>
  <si>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</si>
  <si>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</si>
  <si>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</si>
  <si>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</si>
  <si>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</si>
  <si>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</si>
  <si>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</si>
  <si>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</si>
  <si>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</si>
  <si>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</si>
  <si>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</si>
  <si>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</si>
  <si>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</si>
  <si>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</si>
  <si>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</si>
  <si>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</si>
  <si>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</si>
  <si>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</si>
  <si>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</si>
  <si>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</si>
  <si>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</si>
  <si>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</si>
  <si>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</si>
  <si>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</si>
  <si>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</si>
  <si>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</si>
  <si>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</si>
  <si>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</si>
  <si>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</si>
  <si>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</si>
  <si>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</si>
  <si>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</si>
  <si>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</si>
  <si>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</si>
  <si>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</si>
  <si>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</si>
  <si>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</si>
  <si>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</si>
  <si>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</si>
  <si>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</si>
  <si>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</si>
  <si>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</si>
  <si>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</si>
  <si>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</si>
  <si>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</si>
  <si>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</si>
  <si>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</si>
  <si>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</si>
  <si>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</si>
  <si>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</si>
  <si>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</si>
  <si>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</si>
  <si>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</si>
  <si>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</si>
  <si>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</si>
  <si>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</si>
  <si>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</si>
  <si>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</si>
  <si>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</si>
  <si>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</si>
  <si>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</si>
  <si>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</si>
  <si>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</si>
  <si>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</si>
  <si>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</si>
  <si>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</si>
  <si>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</si>
  <si>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</si>
  <si>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</si>
  <si>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</si>
  <si>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</si>
  <si>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</si>
  <si>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</si>
  <si>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</si>
  <si>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</si>
  <si>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</si>
  <si>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</si>
  <si>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</si>
  <si>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</si>
  <si>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</si>
  <si>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</si>
  <si>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</si>
  <si>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</si>
  <si>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</si>
  <si>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</si>
  <si>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</si>
  <si>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</si>
  <si>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</si>
  <si>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</si>
  <si>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</si>
  <si>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</si>
  <si>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</si>
  <si>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</si>
  <si>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</si>
  <si>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</si>
  <si>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</si>
  <si>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</si>
  <si>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</si>
  <si>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</si>
  <si>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</si>
  <si>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</si>
  <si>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</si>
  <si>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</si>
  <si>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</si>
  <si>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</si>
  <si>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</si>
  <si>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</si>
  <si>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</si>
  <si>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</si>
  <si>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</si>
  <si>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</si>
  <si>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</si>
  <si>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</si>
  <si>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</si>
  <si>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</si>
  <si>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</si>
  <si>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</si>
  <si>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</si>
  <si>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</si>
  <si>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</si>
  <si>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</si>
  <si>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</si>
  <si>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</si>
  <si>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</si>
  <si>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</si>
  <si>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</si>
  <si>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</si>
  <si>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</si>
  <si>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</si>
  <si>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</si>
  <si>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</si>
  <si>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</si>
  <si>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</si>
  <si>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</si>
  <si>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</si>
  <si>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</si>
  <si>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</si>
  <si>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</si>
  <si>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</si>
  <si>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</si>
  <si>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</si>
  <si>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</si>
  <si>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</si>
  <si>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</si>
  <si>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</si>
  <si>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</si>
  <si>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</si>
  <si>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</si>
  <si>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</si>
  <si>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</si>
  <si>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</si>
  <si>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</si>
  <si>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</si>
  <si>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</si>
  <si>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</si>
  <si>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</si>
  <si>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</si>
  <si>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</si>
  <si>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</si>
  <si>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</si>
  <si>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</si>
  <si>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</si>
  <si>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</si>
  <si>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</si>
  <si>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</si>
  <si>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</si>
  <si>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</si>
  <si>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</si>
  <si>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</si>
  <si>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</si>
  <si>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</si>
  <si>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</si>
  <si>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</si>
  <si>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</si>
  <si>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</si>
  <si>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</si>
  <si>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</si>
  <si>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</si>
  <si>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</si>
  <si>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</si>
  <si>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</si>
  <si>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</si>
  <si>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</si>
  <si>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</si>
  <si>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</si>
  <si>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</si>
  <si>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</si>
  <si>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</si>
  <si>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</si>
  <si>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</si>
  <si>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</si>
  <si>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</si>
  <si>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</si>
  <si>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</si>
  <si>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</si>
  <si>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</si>
  <si>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</si>
  <si>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</si>
  <si>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</si>
  <si>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</si>
  <si>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</si>
  <si>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</si>
  <si>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</si>
  <si>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</si>
  <si>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</si>
  <si>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</si>
  <si>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</si>
  <si>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</si>
  <si>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</si>
  <si>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</si>
  <si>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</si>
  <si>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</si>
  <si>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</si>
  <si>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</si>
  <si>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</si>
  <si>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</si>
  <si>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</si>
  <si>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</si>
  <si>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</si>
  <si>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</si>
  <si>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</si>
  <si>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</si>
  <si>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</si>
  <si>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</si>
  <si>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</si>
  <si>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</si>
  <si>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</si>
  <si>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</si>
  <si>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</si>
  <si>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</si>
  <si>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</si>
  <si>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</si>
  <si>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</si>
  <si>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</si>
  <si>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</si>
  <si>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</si>
  <si>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</si>
  <si>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</si>
  <si>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</si>
  <si>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</si>
  <si>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</si>
  <si>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</si>
  <si>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</si>
  <si>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</si>
  <si>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</si>
  <si>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</si>
  <si>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</si>
  <si>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</si>
  <si>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</si>
  <si>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</si>
  <si>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</si>
  <si>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</si>
  <si>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</si>
  <si>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</si>
  <si>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</si>
  <si>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</si>
  <si>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</si>
  <si>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</si>
  <si>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</si>
  <si>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</si>
  <si>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</si>
  <si>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</si>
  <si>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</si>
  <si>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</si>
  <si>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</si>
  <si>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</si>
  <si>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</si>
  <si>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</si>
  <si>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</si>
  <si>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</si>
  <si>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</si>
  <si>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</si>
  <si>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</si>
  <si>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</si>
  <si>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</si>
  <si>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</si>
  <si>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</si>
  <si>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</si>
  <si>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</si>
  <si>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</si>
  <si>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</si>
  <si>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</si>
  <si>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</si>
  <si>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</si>
  <si>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</si>
  <si>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</si>
  <si>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</si>
  <si>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</si>
  <si>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</si>
  <si>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</si>
  <si>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</si>
  <si>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</si>
  <si>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</si>
  <si>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</si>
  <si>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</si>
  <si>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</si>
  <si>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</si>
  <si>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</si>
  <si>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</si>
  <si>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</si>
  <si>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</si>
  <si>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</si>
  <si>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</si>
  <si>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</si>
  <si>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</si>
  <si>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</si>
  <si>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</si>
  <si>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</si>
  <si>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</si>
  <si>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</si>
  <si>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</si>
  <si>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</si>
  <si>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</si>
  <si>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</si>
  <si>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</si>
  <si>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</si>
  <si>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</si>
  <si>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</si>
  <si>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</si>
  <si>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</si>
  <si>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</si>
  <si>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</si>
  <si>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</si>
  <si>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</si>
  <si>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</si>
  <si>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</si>
  <si>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</si>
  <si>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</si>
  <si>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</si>
  <si>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</si>
  <si>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</si>
  <si>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</si>
  <si>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</si>
  <si>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</si>
  <si>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</si>
  <si>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</si>
  <si>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</si>
  <si>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</si>
  <si>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</si>
  <si>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</si>
  <si>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</si>
  <si>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</si>
  <si>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</si>
  <si>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</si>
  <si>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</si>
  <si>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</si>
  <si>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</si>
  <si>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</si>
  <si>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</si>
  <si>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</si>
  <si>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</si>
  <si>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</si>
  <si>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</si>
  <si>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</si>
  <si>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</si>
  <si>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</si>
  <si>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</si>
  <si>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</si>
  <si>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</si>
  <si>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</si>
  <si>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</si>
  <si>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</si>
  <si>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</si>
  <si>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</si>
  <si>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</si>
  <si>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</si>
  <si>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</si>
  <si>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</si>
  <si>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</si>
  <si>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</si>
  <si>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</si>
  <si>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</si>
  <si>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</si>
  <si>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</si>
  <si>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</si>
  <si>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</si>
  <si>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</si>
  <si>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</si>
  <si>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</si>
  <si>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</si>
  <si>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</si>
  <si>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</si>
  <si>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</si>
  <si>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</si>
  <si>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</si>
  <si>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</si>
  <si>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</si>
  <si>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</si>
  <si>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</si>
  <si>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</si>
  <si>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</si>
  <si>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</si>
  <si>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</si>
  <si>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</si>
  <si>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</si>
  <si>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</si>
  <si>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</si>
  <si>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</si>
  <si>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</si>
  <si>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</si>
  <si>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</si>
  <si>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</si>
  <si>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</si>
  <si>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</si>
  <si>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</si>
  <si>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</si>
  <si>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</si>
  <si>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</si>
  <si>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</si>
  <si>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</si>
  <si>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</si>
  <si>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</si>
  <si>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</si>
  <si>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</si>
  <si>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</si>
  <si>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</si>
  <si>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</si>
  <si>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</si>
  <si>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</si>
  <si>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</si>
  <si>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</si>
  <si>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</si>
  <si>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</si>
  <si>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</si>
  <si>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</si>
  <si>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</si>
  <si>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</si>
  <si>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</si>
  <si>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</si>
  <si>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</si>
  <si>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</si>
  <si>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</si>
  <si>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</si>
  <si>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</si>
  <si>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</si>
  <si>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</si>
  <si>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</si>
  <si>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</si>
  <si>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</si>
  <si>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</si>
  <si>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</si>
  <si>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</si>
  <si>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</si>
  <si>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</si>
  <si>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</si>
  <si>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</si>
  <si>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</si>
  <si>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</si>
  <si>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</si>
  <si>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</si>
  <si>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</si>
  <si>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</si>
  <si>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</si>
  <si>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</si>
  <si>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</si>
  <si>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</si>
  <si>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</si>
  <si>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</si>
  <si>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</si>
  <si>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</si>
  <si>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</si>
  <si>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</si>
  <si>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</si>
  <si>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</si>
  <si>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</si>
  <si>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</si>
  <si>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</si>
  <si>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</si>
  <si>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</si>
  <si>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</si>
  <si>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</si>
  <si>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</si>
  <si>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</si>
  <si>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</si>
  <si>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</si>
  <si>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</si>
  <si>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</si>
  <si>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</si>
  <si>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</si>
  <si>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</si>
  <si>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</si>
  <si>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</si>
  <si>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</si>
  <si>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</si>
  <si>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</si>
  <si>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</si>
  <si>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</si>
  <si>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</si>
  <si>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</si>
  <si>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</si>
  <si>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</si>
  <si>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</si>
  <si>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</si>
  <si>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</si>
  <si>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</si>
  <si>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</si>
  <si>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</si>
  <si>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</si>
  <si>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</si>
  <si>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</si>
  <si>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</si>
  <si>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</si>
  <si>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</si>
  <si>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</si>
  <si>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</si>
  <si>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</si>
  <si>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</si>
  <si>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</si>
  <si>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</si>
  <si>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</si>
  <si>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</si>
  <si>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</si>
  <si>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</si>
  <si>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</si>
  <si>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</si>
  <si>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</si>
  <si>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</si>
  <si>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</si>
  <si>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</si>
  <si>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</si>
  <si>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</si>
  <si>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</si>
  <si>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</si>
  <si>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</si>
  <si>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</si>
  <si>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</si>
  <si>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</si>
  <si>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</si>
  <si>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</si>
  <si>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</si>
  <si>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</si>
  <si>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</si>
  <si>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</si>
  <si>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</si>
  <si>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</si>
  <si>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</si>
  <si>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</si>
  <si>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</si>
  <si>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</si>
  <si>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</si>
  <si>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</si>
  <si>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</si>
  <si>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</si>
  <si>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</si>
  <si>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</si>
  <si>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</si>
  <si>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</si>
  <si>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</si>
  <si>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</si>
  <si>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</si>
  <si>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</si>
  <si>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</si>
  <si>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</si>
  <si>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</si>
  <si>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</si>
  <si>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</si>
  <si>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</si>
  <si>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</si>
  <si>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</si>
  <si>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</si>
  <si>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</si>
  <si>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</si>
  <si>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</si>
  <si>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</si>
  <si>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</si>
  <si>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</si>
  <si>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</si>
  <si>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</si>
  <si>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</si>
  <si>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</si>
  <si>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</si>
  <si>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</si>
  <si>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</si>
  <si>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</si>
  <si>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</si>
  <si>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</si>
  <si>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</si>
  <si>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</si>
  <si>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</si>
  <si>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</si>
  <si>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</si>
  <si>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</si>
  <si>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</si>
  <si>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</si>
  <si>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</si>
  <si>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</si>
  <si>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</si>
  <si>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</si>
  <si>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</si>
  <si>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</si>
  <si>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</si>
  <si>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</si>
  <si>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</si>
  <si>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</si>
  <si>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</si>
  <si>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</si>
  <si>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</si>
  <si>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</si>
  <si>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</si>
  <si>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</si>
  <si>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</si>
  <si>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</si>
  <si>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</si>
  <si>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</si>
  <si>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</si>
  <si>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</si>
  <si>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</si>
  <si>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</si>
  <si>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</si>
  <si>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</si>
  <si>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</si>
  <si>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</si>
  <si>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</si>
  <si>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</si>
  <si>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</si>
  <si>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</si>
  <si>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</si>
  <si>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</si>
  <si>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</si>
  <si>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</si>
  <si>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</si>
  <si>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</si>
  <si>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</si>
  <si>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</si>
  <si>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</si>
  <si>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</si>
  <si>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</si>
  <si>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</si>
  <si>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</si>
  <si>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</si>
  <si>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</si>
  <si>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</si>
  <si>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</si>
  <si>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</si>
  <si>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</si>
  <si>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</si>
  <si>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</si>
  <si>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</si>
  <si>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</si>
  <si>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</si>
  <si>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</si>
  <si>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</si>
  <si>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</si>
  <si>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</si>
  <si>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</si>
  <si>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</si>
  <si>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</si>
  <si>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</si>
  <si>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</si>
  <si>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</si>
  <si>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</si>
  <si>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</si>
  <si>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</si>
  <si>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</si>
  <si>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</si>
  <si>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</si>
  <si>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</si>
  <si>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</si>
  <si>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</si>
  <si>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</si>
  <si>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</si>
  <si>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</si>
  <si>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</si>
  <si>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</si>
  <si>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</si>
  <si>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</si>
  <si>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</si>
  <si>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</si>
  <si>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</si>
  <si>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</si>
  <si>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</si>
  <si>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</si>
  <si>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</si>
  <si>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</si>
  <si>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</si>
  <si>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</si>
  <si>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</si>
  <si>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</si>
  <si>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</si>
  <si>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</si>
  <si>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</si>
  <si>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</si>
  <si>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</si>
  <si>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</si>
  <si>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</si>
  <si>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</si>
  <si>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</si>
  <si>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</si>
  <si>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</si>
  <si>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</si>
  <si>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</si>
  <si>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</si>
  <si>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</si>
  <si>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</si>
  <si>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</si>
  <si>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</si>
  <si>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</si>
  <si>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</si>
  <si>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</si>
  <si>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</si>
  <si>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</si>
  <si>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</si>
  <si>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</si>
  <si>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</si>
  <si>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</si>
  <si>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</si>
  <si>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</si>
  <si>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</si>
  <si>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</si>
  <si>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</si>
  <si>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</si>
  <si>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</si>
  <si>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</si>
  <si>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</si>
  <si>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</si>
  <si>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</si>
  <si>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</si>
  <si>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</si>
  <si>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</si>
  <si>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</si>
  <si>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</si>
  <si>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</si>
  <si>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</si>
  <si>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</si>
  <si>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</si>
  <si>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</si>
  <si>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</si>
  <si>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</si>
  <si>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</si>
  <si>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</si>
  <si>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</si>
  <si>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</si>
  <si>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</si>
  <si>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</si>
  <si>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</si>
  <si>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</si>
  <si>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</si>
  <si>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</si>
  <si>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</si>
  <si>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</si>
  <si>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</si>
  <si>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</si>
  <si>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</si>
  <si>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</si>
  <si>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</si>
  <si>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</si>
  <si>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</si>
  <si>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</si>
  <si>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</si>
  <si>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</si>
  <si>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</si>
  <si>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</si>
  <si>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</si>
  <si>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</si>
  <si>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</si>
  <si>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</si>
  <si>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</si>
  <si>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</si>
  <si>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</si>
  <si>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</si>
  <si>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</si>
  <si>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</si>
  <si>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</si>
  <si>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</si>
  <si>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</si>
  <si>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</si>
  <si>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</si>
  <si>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</si>
  <si>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</si>
  <si>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</si>
  <si>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</si>
  <si>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</si>
  <si>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</si>
  <si>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</si>
  <si>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</si>
  <si>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</si>
  <si>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</si>
  <si>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</si>
  <si>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</si>
  <si>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</si>
  <si>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</si>
  <si>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</si>
  <si>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</si>
  <si>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</si>
  <si>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</si>
  <si>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</si>
  <si>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</si>
  <si>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</si>
  <si>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</si>
  <si>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</si>
  <si>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</si>
  <si>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</si>
  <si>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</si>
  <si>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</si>
  <si>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</si>
  <si>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</si>
  <si>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</si>
  <si>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</si>
  <si>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</si>
  <si>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</si>
  <si>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</si>
  <si>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</si>
  <si>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</si>
  <si>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</si>
  <si>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</si>
  <si>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</si>
  <si>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</si>
  <si>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</si>
  <si>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</si>
  <si>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</si>
  <si>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</si>
  <si>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</si>
  <si>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</si>
  <si>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</si>
  <si>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</si>
  <si>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</si>
  <si>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</si>
  <si>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</si>
  <si>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</si>
  <si>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</si>
  <si>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</si>
  <si>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</si>
  <si>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</si>
  <si>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</si>
  <si>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</si>
  <si>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</si>
  <si>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</si>
  <si>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</si>
  <si>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</si>
  <si>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</si>
  <si>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</si>
  <si>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</si>
  <si>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</si>
  <si>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</si>
  <si>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</si>
  <si>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</si>
  <si>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</si>
  <si>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</si>
  <si>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</si>
  <si>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</si>
  <si>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</si>
  <si>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</si>
  <si>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</si>
  <si>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</si>
  <si>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</si>
  <si>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</si>
  <si>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</si>
  <si>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</si>
  <si>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</si>
  <si>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</si>
  <si>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</si>
  <si>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</si>
  <si>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</si>
  <si>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</si>
  <si>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</si>
  <si>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</si>
  <si>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</si>
  <si>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</si>
  <si>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</si>
  <si>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</si>
  <si>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</si>
  <si>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</si>
  <si>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</si>
  <si>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</si>
  <si>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</si>
  <si>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</si>
  <si>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</si>
  <si>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</si>
  <si>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</si>
  <si>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</si>
  <si>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</si>
  <si>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</si>
  <si>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</si>
  <si>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</si>
  <si>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</si>
  <si>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</si>
  <si>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</si>
  <si>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</si>
  <si>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</si>
  <si>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</si>
  <si>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</si>
  <si>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</si>
  <si>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</si>
  <si>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</si>
  <si>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</si>
  <si>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</si>
  <si>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</si>
  <si>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</si>
  <si>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</si>
  <si>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</si>
  <si>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</si>
  <si>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</si>
  <si>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</si>
  <si>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</si>
  <si>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</si>
  <si>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</si>
  <si>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</si>
  <si>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</si>
  <si>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</si>
  <si>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</si>
  <si>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</si>
  <si>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</si>
  <si>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</si>
  <si>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</si>
  <si>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</si>
  <si>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</si>
  <si>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</si>
  <si>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</si>
  <si>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</si>
  <si>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</si>
  <si>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</si>
  <si>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</si>
  <si>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</si>
  <si>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</si>
  <si>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</si>
  <si>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（ウ）令和6年４月・５月分の処遇改善臨時特例交付金の総額</t>
    <rPh sb="3" eb="5">
      <t>レイワ</t>
    </rPh>
    <rPh sb="6" eb="7">
      <t>ネン</t>
    </rPh>
    <rPh sb="8" eb="9">
      <t>ガツ</t>
    </rPh>
    <rPh sb="11" eb="12">
      <t>ガツ</t>
    </rPh>
    <rPh sb="12" eb="13">
      <t>ブン</t>
    </rPh>
    <rPh sb="14" eb="16">
      <t>ショグウ</t>
    </rPh>
    <rPh sb="16" eb="18">
      <t>カイゼン</t>
    </rPh>
    <rPh sb="18" eb="25">
      <t>リンジトクレイコウフキン</t>
    </rPh>
    <rPh sb="26" eb="28">
      <t>ソウガク</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</si>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</sst>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2" applyNumberFormat="0" applyAlignment="0" applyProtection="0">
      <alignment vertical="center"/>
    </xf>
    <xf numFmtId="0" fontId="51" fillId="28" borderId="0" applyNumberFormat="0" applyBorder="0" applyAlignment="0" applyProtection="0">
      <alignment vertical="center"/>
    </xf>
    <xf numFmtId="0" fontId="17" fillId="29" borderId="103" applyNumberFormat="0" applyFont="0" applyAlignment="0" applyProtection="0">
      <alignment vertical="center"/>
    </xf>
    <xf numFmtId="0" fontId="52" fillId="0" borderId="104" applyNumberFormat="0" applyFill="0" applyAlignment="0" applyProtection="0">
      <alignment vertical="center"/>
    </xf>
    <xf numFmtId="0" fontId="53" fillId="10" borderId="0" applyNumberFormat="0" applyBorder="0" applyAlignment="0" applyProtection="0">
      <alignment vertical="center"/>
    </xf>
    <xf numFmtId="0" fontId="54" fillId="30" borderId="105" applyNumberFormat="0" applyAlignment="0" applyProtection="0">
      <alignment vertical="center"/>
    </xf>
    <xf numFmtId="0" fontId="55" fillId="0" borderId="0" applyNumberFormat="0" applyFill="0" applyBorder="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8" fillId="0" borderId="108" applyNumberFormat="0" applyFill="0" applyAlignment="0" applyProtection="0">
      <alignment vertical="center"/>
    </xf>
    <xf numFmtId="0" fontId="58" fillId="0" borderId="0" applyNumberFormat="0" applyFill="0" applyBorder="0" applyAlignment="0" applyProtection="0">
      <alignment vertical="center"/>
    </xf>
    <xf numFmtId="0" fontId="59" fillId="0" borderId="109" applyNumberFormat="0" applyFill="0" applyAlignment="0" applyProtection="0">
      <alignment vertical="center"/>
    </xf>
    <xf numFmtId="0" fontId="60" fillId="30" borderId="110" applyNumberFormat="0" applyAlignment="0" applyProtection="0">
      <alignment vertical="center"/>
    </xf>
    <xf numFmtId="0" fontId="61" fillId="0" borderId="0" applyNumberFormat="0" applyFill="0" applyBorder="0" applyAlignment="0" applyProtection="0">
      <alignment vertical="center"/>
    </xf>
    <xf numFmtId="0" fontId="62" fillId="14" borderId="105"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6">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8"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0" xfId="0" applyFont="1" applyBorder="1">
      <alignment vertical="center"/>
    </xf>
    <xf numFmtId="0" fontId="66" fillId="0" borderId="95" xfId="0" applyFont="1" applyBorder="1">
      <alignment vertical="center"/>
    </xf>
    <xf numFmtId="0" fontId="66" fillId="0" borderId="116"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0"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0"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2"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3"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5"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1" xfId="0" applyFont="1" applyFill="1" applyBorder="1" applyAlignment="1" applyProtection="1">
      <alignment horizontal="center" vertical="center"/>
      <protection locked="0"/>
    </xf>
    <xf numFmtId="0" fontId="82" fillId="0" borderId="151"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7"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6"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1"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4"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19"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0"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2" xfId="0" applyFont="1" applyFill="1" applyBorder="1" applyAlignment="1" applyProtection="1">
      <alignment horizontal="center" vertical="center"/>
    </xf>
    <xf numFmtId="0" fontId="29" fillId="2" borderId="93"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4"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3"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1"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1"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7"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8"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39" xfId="0" applyFont="1" applyFill="1" applyBorder="1" applyAlignment="1" applyProtection="1">
      <alignment horizontal="center" vertical="center" wrapText="1"/>
    </xf>
    <xf numFmtId="0" fontId="27" fillId="2" borderId="114" xfId="0" applyFont="1" applyFill="1" applyBorder="1" applyProtection="1">
      <alignment vertical="center"/>
    </xf>
    <xf numFmtId="0" fontId="29" fillId="2" borderId="114" xfId="0" applyFont="1" applyFill="1" applyBorder="1" applyAlignment="1" applyProtection="1">
      <alignment vertical="top"/>
    </xf>
    <xf numFmtId="0" fontId="29" fillId="2" borderId="115"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2" xfId="0" quotePrefix="1" applyFont="1" applyBorder="1" applyAlignment="1" applyProtection="1">
      <alignment vertical="center"/>
    </xf>
    <xf numFmtId="0" fontId="32" fillId="0" borderId="100" xfId="0" quotePrefix="1" applyFont="1" applyBorder="1" applyAlignment="1" applyProtection="1">
      <alignment vertical="center"/>
    </xf>
    <xf numFmtId="0" fontId="11" fillId="0" borderId="0" xfId="0" applyFont="1" applyProtection="1">
      <alignment vertical="center"/>
    </xf>
    <xf numFmtId="0" fontId="32" fillId="0" borderId="100" xfId="0" quotePrefix="1" applyFont="1" applyBorder="1" applyAlignment="1" applyProtection="1">
      <alignment horizontal="center" vertical="center"/>
    </xf>
    <xf numFmtId="0" fontId="27" fillId="0" borderId="111"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1"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8"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0" xfId="0" applyNumberFormat="1" applyFont="1" applyFill="1" applyBorder="1" applyAlignment="1" applyProtection="1">
      <alignment vertical="center" shrinkToFit="1"/>
    </xf>
    <xf numFmtId="180" fontId="36" fillId="2" borderId="90"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0" xfId="0" applyFont="1" applyBorder="1" applyAlignment="1" applyProtection="1">
      <alignment horizontal="center" vertical="center" wrapText="1"/>
    </xf>
    <xf numFmtId="0" fontId="23" fillId="0" borderId="112"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0" xfId="0" applyFont="1" applyBorder="1" applyProtection="1">
      <alignment vertical="center"/>
    </xf>
    <xf numFmtId="0" fontId="83" fillId="0" borderId="151"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6"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2" xfId="0" quotePrefix="1" applyFont="1" applyBorder="1" applyAlignment="1" applyProtection="1">
      <alignment horizontal="right" vertical="center"/>
    </xf>
    <xf numFmtId="0" fontId="83" fillId="0" borderId="151"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5" xfId="0" applyFont="1" applyBorder="1" applyAlignment="1">
      <alignment horizontal="center" vertical="center" wrapText="1"/>
    </xf>
    <xf numFmtId="0" fontId="68" fillId="0" borderId="117"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134" xfId="0" applyFont="1" applyBorder="1" applyAlignment="1">
      <alignment horizontal="center" vertical="center" wrapText="1"/>
    </xf>
    <xf numFmtId="0" fontId="68" fillId="0" borderId="24" xfId="0" applyFont="1" applyBorder="1" applyAlignment="1">
      <alignment horizontal="center" vertical="center"/>
    </xf>
    <xf numFmtId="0" fontId="68" fillId="0" borderId="146" xfId="0" applyFont="1" applyBorder="1" applyAlignment="1">
      <alignment horizontal="center" vertical="center" wrapText="1"/>
    </xf>
    <xf numFmtId="0" fontId="68" fillId="0" borderId="145" xfId="55" applyNumberFormat="1" applyFont="1" applyBorder="1" applyAlignment="1">
      <alignment horizontal="center" vertical="center" wrapText="1"/>
    </xf>
    <xf numFmtId="0" fontId="68" fillId="0" borderId="117" xfId="55" applyNumberFormat="1" applyFont="1" applyBorder="1" applyAlignment="1">
      <alignment horizontal="center" vertical="center" wrapText="1"/>
    </xf>
    <xf numFmtId="0" fontId="68" fillId="0" borderId="146"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5" xfId="55" applyNumberFormat="1" applyFont="1" applyBorder="1" applyAlignment="1">
      <alignment vertical="center" wrapText="1"/>
    </xf>
    <xf numFmtId="181" fontId="66" fillId="0" borderId="156"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57" xfId="0" applyFont="1" applyBorder="1">
      <alignment vertical="center"/>
    </xf>
    <xf numFmtId="181" fontId="67" fillId="0" borderId="158" xfId="55" applyNumberFormat="1" applyFont="1" applyBorder="1">
      <alignment vertical="center"/>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7" fillId="0" borderId="161" xfId="55" applyNumberFormat="1" applyFont="1" applyBorder="1">
      <alignment vertical="center"/>
    </xf>
    <xf numFmtId="181" fontId="66" fillId="0" borderId="162" xfId="55" applyNumberFormat="1" applyFont="1" applyBorder="1" applyAlignment="1">
      <alignment vertical="center" wrapText="1"/>
    </xf>
    <xf numFmtId="181" fontId="66" fillId="0" borderId="158" xfId="55" applyNumberFormat="1" applyFont="1" applyBorder="1" applyAlignment="1">
      <alignment horizontal="center" vertical="center" wrapText="1"/>
    </xf>
    <xf numFmtId="181" fontId="66" fillId="0" borderId="159" xfId="55" applyNumberFormat="1" applyFont="1" applyBorder="1" applyAlignment="1">
      <alignment horizontal="center" vertical="center" wrapText="1"/>
    </xf>
    <xf numFmtId="181" fontId="66" fillId="0" borderId="160"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3"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4"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6"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6" xfId="0" applyFont="1" applyBorder="1">
      <alignment vertical="center"/>
    </xf>
    <xf numFmtId="181" fontId="76" fillId="2" borderId="144"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58" xfId="56" quotePrefix="1" applyNumberFormat="1" applyFont="1" applyFill="1" applyBorder="1">
      <alignment vertical="center"/>
    </xf>
    <xf numFmtId="181" fontId="76" fillId="2" borderId="165"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5" xfId="0" applyFont="1" applyBorder="1">
      <alignment vertical="center"/>
    </xf>
    <xf numFmtId="0" fontId="68" fillId="0" borderId="116" xfId="0" applyFont="1" applyBorder="1">
      <alignment vertical="center"/>
    </xf>
    <xf numFmtId="0" fontId="68" fillId="0" borderId="31" xfId="0" applyFont="1" applyBorder="1">
      <alignment vertical="center"/>
    </xf>
    <xf numFmtId="0" fontId="68" fillId="0" borderId="90"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1"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6"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2"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67" xfId="0" applyFont="1" applyBorder="1" applyProtection="1">
      <alignment vertical="center"/>
    </xf>
    <xf numFmtId="0" fontId="83" fillId="0" borderId="168" xfId="0" applyFont="1" applyBorder="1" applyAlignment="1" applyProtection="1">
      <alignment horizontal="left" vertical="center" wrapText="1"/>
    </xf>
    <xf numFmtId="0" fontId="83" fillId="0" borderId="169" xfId="0" applyFont="1" applyBorder="1" applyProtection="1">
      <alignment vertical="center"/>
    </xf>
    <xf numFmtId="0" fontId="82" fillId="0" borderId="170"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0" fontId="32" fillId="2" borderId="17" xfId="0" applyFont="1" applyFill="1" applyBorder="1" applyAlignment="1" applyProtection="1">
      <alignment horizontal="center" vertical="center"/>
    </xf>
    <xf numFmtId="176" fontId="23" fillId="0" borderId="1" xfId="0" applyNumberFormat="1" applyFont="1" applyFill="1" applyBorder="1" applyAlignment="1" applyProtection="1">
      <alignment horizontal="right" vertical="center" shrinkToFit="1"/>
    </xf>
    <xf numFmtId="176" fontId="23" fillId="0" borderId="25" xfId="0" applyNumberFormat="1" applyFont="1" applyFill="1" applyBorder="1" applyAlignment="1" applyProtection="1">
      <alignment horizontal="right" vertical="center" shrinkToFit="1"/>
    </xf>
    <xf numFmtId="0" fontId="83" fillId="0" borderId="171" xfId="0" applyFont="1" applyBorder="1" applyProtection="1">
      <alignment vertical="center"/>
    </xf>
    <xf numFmtId="176" fontId="23" fillId="0" borderId="146"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7" xfId="0" applyNumberFormat="1" applyFont="1" applyFill="1" applyBorder="1" applyAlignment="1" applyProtection="1">
      <alignment horizontal="center" vertical="center"/>
      <protection locked="0"/>
    </xf>
    <xf numFmtId="49" fontId="80" fillId="7" borderId="94"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11"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7" fillId="2" borderId="9" xfId="0" applyFont="1" applyFill="1" applyBorder="1" applyAlignment="1">
      <alignmen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0" fontId="27" fillId="2" borderId="9" xfId="0" applyFont="1" applyFill="1" applyBorder="1" applyAlignment="1">
      <alignment horizontal="left" vertical="center" wrapText="1"/>
    </xf>
    <xf numFmtId="0" fontId="27" fillId="2" borderId="0" xfId="0" applyFont="1" applyFill="1" applyAlignment="1" applyProtection="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10" fillId="0" borderId="22"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4"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4"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0" fontId="29" fillId="2" borderId="52" xfId="0" applyFont="1" applyFill="1" applyBorder="1" applyAlignment="1" applyProtection="1">
      <alignment horizontal="left" vertical="center"/>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3"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4"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4"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32" fillId="2" borderId="0" xfId="0" applyFont="1" applyFill="1" applyAlignment="1" applyProtection="1">
      <alignment horizontal="left" vertical="top" wrapText="1"/>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33" fillId="2" borderId="46" xfId="0" applyFont="1" applyFill="1" applyBorder="1" applyAlignment="1" applyProtection="1">
      <alignment horizontal="left" vertical="center" wrapText="1"/>
    </xf>
    <xf numFmtId="0" fontId="29" fillId="32" borderId="97" xfId="0" applyFont="1" applyFill="1" applyBorder="1" applyAlignment="1" applyProtection="1">
      <alignment horizontal="left" vertical="center" wrapText="1"/>
      <protection locked="0"/>
    </xf>
    <xf numFmtId="0" fontId="29" fillId="32" borderId="94" xfId="0" applyFont="1" applyFill="1" applyBorder="1" applyAlignment="1" applyProtection="1">
      <alignment horizontal="left" vertical="center" wrapText="1"/>
      <protection locked="0"/>
    </xf>
    <xf numFmtId="0" fontId="29" fillId="32" borderId="98" xfId="0" applyFont="1" applyFill="1" applyBorder="1" applyAlignment="1" applyProtection="1">
      <alignment horizontal="left" vertical="center" wrapText="1"/>
      <protection locked="0"/>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33" fillId="2" borderId="86"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99"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149"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2" fillId="2" borderId="17" xfId="0" applyFont="1" applyFill="1" applyBorder="1" applyAlignment="1" applyProtection="1">
      <alignment horizontal="center" vertical="center"/>
    </xf>
    <xf numFmtId="0" fontId="28" fillId="2" borderId="0" xfId="0" applyFont="1" applyFill="1" applyAlignment="1" applyProtection="1">
      <alignment horizontal="left"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1" xfId="0" applyFont="1" applyFill="1" applyBorder="1" applyAlignment="1" applyProtection="1">
      <alignment horizontal="center" vertical="center"/>
    </xf>
    <xf numFmtId="0" fontId="32" fillId="2" borderId="92" xfId="0" applyFont="1" applyFill="1" applyBorder="1" applyAlignment="1" applyProtection="1">
      <alignment horizontal="center" vertical="center"/>
    </xf>
    <xf numFmtId="0" fontId="33" fillId="2" borderId="93"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0"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4" xfId="55" applyNumberFormat="1" applyFont="1" applyFill="1" applyBorder="1" applyAlignment="1" applyProtection="1">
      <alignment horizontal="center" vertical="center"/>
      <protection locked="0"/>
    </xf>
    <xf numFmtId="10" fontId="24" fillId="32" borderId="135" xfId="55" applyNumberFormat="1" applyFont="1" applyFill="1" applyBorder="1" applyAlignment="1" applyProtection="1">
      <alignment horizontal="center" vertical="center"/>
      <protection locked="0"/>
    </xf>
    <xf numFmtId="10" fontId="24" fillId="32" borderId="118"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8"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27" fillId="0" borderId="64" xfId="0" applyFont="1" applyBorder="1" applyAlignment="1" applyProtection="1">
      <alignment horizontal="center" vertical="center" wrapText="1" shrinkToFit="1"/>
    </xf>
    <xf numFmtId="0" fontId="27" fillId="0" borderId="94"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0" fontId="28" fillId="2" borderId="0" xfId="0" applyFont="1" applyFill="1" applyAlignment="1" applyProtection="1">
      <alignment horizontal="left" vertical="top" wrapText="1"/>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29" fillId="0" borderId="120" xfId="0" applyFont="1" applyBorder="1" applyAlignment="1" applyProtection="1">
      <alignment vertical="center" wrapText="1"/>
    </xf>
    <xf numFmtId="0" fontId="29" fillId="0" borderId="121"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2" xfId="0" applyFont="1" applyFill="1" applyBorder="1" applyAlignment="1" applyProtection="1">
      <alignment horizontal="center" vertical="center"/>
    </xf>
    <xf numFmtId="0" fontId="23" fillId="32" borderId="126" xfId="0" applyFont="1" applyFill="1" applyBorder="1" applyAlignment="1" applyProtection="1">
      <alignment horizontal="center" vertical="center"/>
    </xf>
    <xf numFmtId="0" fontId="39" fillId="0" borderId="123" xfId="0" applyFont="1" applyBorder="1" applyAlignment="1" applyProtection="1">
      <alignment horizontal="center" vertical="center"/>
    </xf>
    <xf numFmtId="0" fontId="39" fillId="0" borderId="120" xfId="0" applyFont="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29" fillId="2" borderId="91" xfId="0" applyFont="1" applyFill="1" applyBorder="1" applyAlignment="1" applyProtection="1">
      <alignment horizontal="center" vertical="center"/>
    </xf>
    <xf numFmtId="0" fontId="29" fillId="2" borderId="127"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5"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0" xfId="0" applyFont="1" applyBorder="1" applyAlignment="1" applyProtection="1">
      <alignment horizontal="center" vertical="center" wrapText="1"/>
    </xf>
    <xf numFmtId="0" fontId="29" fillId="0" borderId="121" xfId="0" applyFont="1" applyBorder="1" applyAlignment="1" applyProtection="1">
      <alignment horizontal="center" vertical="center" wrapTex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24"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5" xfId="0" applyFont="1" applyBorder="1" applyAlignment="1" applyProtection="1">
      <alignment horizontal="center" vertical="center"/>
    </xf>
    <xf numFmtId="0" fontId="39" fillId="0" borderId="128"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29"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0" xfId="0" applyFont="1" applyFill="1" applyBorder="1" applyAlignment="1" applyProtection="1">
      <alignment horizontal="left" vertical="center" wrapText="1" shrinkToFit="1"/>
      <protection locked="0"/>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1" xfId="0" applyFont="1" applyBorder="1" applyAlignment="1" applyProtection="1">
      <alignment horizontal="left" vertical="center" wrapText="1"/>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4" fillId="3" borderId="1" xfId="0" applyFont="1" applyFill="1" applyBorder="1" applyAlignment="1" applyProtection="1">
      <alignment horizontal="center" vertical="center"/>
    </xf>
    <xf numFmtId="0" fontId="43" fillId="2" borderId="0" xfId="0" applyFont="1" applyFill="1" applyAlignment="1" applyProtection="1">
      <alignment horizontal="left" vertical="center" wrapText="1"/>
    </xf>
    <xf numFmtId="0" fontId="27" fillId="0" borderId="0" xfId="0" applyFont="1" applyAlignment="1" applyProtection="1">
      <alignment horizontal="left" vertical="top"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0" fontId="43" fillId="32" borderId="0" xfId="0" applyFont="1" applyFill="1" applyAlignment="1" applyProtection="1">
      <alignment vertical="center" shrinkToFit="1"/>
      <protection locked="0"/>
    </xf>
    <xf numFmtId="0" fontId="27" fillId="2" borderId="41" xfId="0" applyFont="1" applyFill="1" applyBorder="1" applyAlignment="1">
      <alignmen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3" fillId="2" borderId="18" xfId="0" applyFont="1" applyFill="1" applyBorder="1" applyAlignment="1" applyProtection="1">
      <alignment horizontal="center" vertical="center"/>
    </xf>
    <xf numFmtId="0" fontId="29" fillId="0" borderId="142" xfId="0" applyFont="1" applyBorder="1" applyAlignment="1" applyProtection="1">
      <alignment horizontal="left" vertical="center"/>
    </xf>
    <xf numFmtId="0" fontId="29" fillId="0" borderId="143"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1"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1"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29" fillId="32" borderId="114" xfId="0" applyFont="1" applyFill="1" applyBorder="1" applyAlignment="1" applyProtection="1">
      <alignment horizontal="left" vertical="center" shrinkToFit="1"/>
    </xf>
    <xf numFmtId="0" fontId="29" fillId="0" borderId="133"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32" fillId="0" borderId="100" xfId="0" quotePrefix="1" applyFont="1" applyBorder="1" applyAlignment="1" applyProtection="1">
      <alignment horizontal="center" vertical="center"/>
    </xf>
    <xf numFmtId="0" fontId="27" fillId="2" borderId="0" xfId="0" applyFont="1" applyFill="1" applyBorder="1" applyAlignment="1" applyProtection="1">
      <alignment vertical="center" wrapText="1"/>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0" xfId="0" quotePrefix="1" applyFont="1" applyBorder="1" applyAlignment="1" applyProtection="1">
      <alignment horizontal="center" vertical="center"/>
    </xf>
    <xf numFmtId="0" fontId="32" fillId="0" borderId="127" xfId="0" quotePrefix="1" applyFont="1" applyBorder="1" applyAlignment="1" applyProtection="1">
      <alignment horizontal="center" vertical="center"/>
    </xf>
    <xf numFmtId="0" fontId="33" fillId="0" borderId="62" xfId="0" applyFont="1" applyBorder="1" applyAlignment="1" applyProtection="1">
      <alignment horizontal="left" vertical="center"/>
    </xf>
    <xf numFmtId="0" fontId="33" fillId="0" borderId="93"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4"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xf>
    <xf numFmtId="0" fontId="29" fillId="0" borderId="125"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7" fillId="0" borderId="124"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29"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82" fillId="0" borderId="151"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0" fontId="19" fillId="0" borderId="97" xfId="0" applyFont="1" applyFill="1" applyBorder="1" applyAlignment="1" applyProtection="1">
      <alignment horizontal="center" vertical="center" wrapText="1"/>
    </xf>
    <xf numFmtId="0" fontId="19" fillId="0" borderId="94"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01"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1"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13"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27" fillId="2" borderId="145" xfId="0" applyFont="1" applyFill="1" applyBorder="1" applyAlignment="1" applyProtection="1">
      <alignment horizontal="center" vertical="center" wrapText="1"/>
    </xf>
    <xf numFmtId="0" fontId="27" fillId="2" borderId="112" xfId="0" applyFont="1" applyFill="1" applyBorder="1" applyAlignment="1" applyProtection="1">
      <alignment horizontal="center" vertical="center" wrapText="1"/>
    </xf>
    <xf numFmtId="0" fontId="27" fillId="2" borderId="144"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4" xfId="0" applyFont="1" applyBorder="1" applyAlignment="1" applyProtection="1">
      <alignment horizontal="center" vertical="center"/>
    </xf>
    <xf numFmtId="0" fontId="13" fillId="0" borderId="13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0" xfId="0" applyFont="1" applyBorder="1" applyAlignment="1" applyProtection="1">
      <alignment horizontal="center" vertical="center" wrapText="1"/>
    </xf>
    <xf numFmtId="0" fontId="13" fillId="2" borderId="112" xfId="0" applyFont="1" applyFill="1" applyBorder="1" applyAlignment="1" applyProtection="1">
      <alignment horizontal="center" vertical="center" wrapText="1"/>
    </xf>
    <xf numFmtId="0" fontId="13" fillId="2" borderId="144" xfId="0" applyFont="1" applyFill="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47" xfId="0" applyFont="1" applyFill="1" applyBorder="1" applyAlignment="1" applyProtection="1">
      <alignment horizontal="center" vertical="center" wrapText="1"/>
    </xf>
    <xf numFmtId="0" fontId="24"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2" xfId="0" applyFont="1" applyFill="1" applyBorder="1" applyAlignment="1" applyProtection="1">
      <alignment horizontal="left" vertical="center" wrapTex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1"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9" fillId="0" borderId="97" xfId="0" applyFont="1" applyFill="1" applyBorder="1" applyAlignment="1" applyProtection="1">
      <alignment horizontal="center" vertical="center"/>
    </xf>
    <xf numFmtId="0" fontId="19" fillId="0" borderId="94" xfId="0" applyFont="1" applyFill="1" applyBorder="1" applyAlignment="1" applyProtection="1">
      <alignment horizontal="center" vertical="center"/>
    </xf>
    <xf numFmtId="0" fontId="19" fillId="0" borderId="98"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8" xfId="0" applyNumberFormat="1" applyFont="1" applyFill="1" applyBorder="1" applyAlignment="1" applyProtection="1">
      <alignment horizontal="right" vertical="center" shrinkToFit="1"/>
    </xf>
    <xf numFmtId="176" fontId="23" fillId="0" borderId="2" xfId="0" applyNumberFormat="1" applyFont="1" applyFill="1" applyBorder="1" applyAlignment="1" applyProtection="1">
      <alignment horizontal="right" vertical="center" shrinkToFit="1"/>
    </xf>
    <xf numFmtId="176" fontId="23" fillId="0" borderId="4" xfId="0" applyNumberFormat="1" applyFont="1" applyFill="1" applyBorder="1" applyAlignment="1" applyProtection="1">
      <alignment horizontal="right" vertical="center" shrinkToFi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33" fillId="2" borderId="114"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4"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36" fillId="0" borderId="146" xfId="0" applyFont="1" applyFill="1" applyBorder="1" applyAlignment="1" applyProtection="1">
      <alignment horizontal="center" vertical="center" wrapText="1"/>
    </xf>
    <xf numFmtId="0" fontId="36" fillId="0" borderId="113"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36" fillId="0" borderId="13" xfId="0" applyFont="1" applyBorder="1" applyAlignment="1" applyProtection="1">
      <alignment horizontal="center" vertical="center" wrapText="1"/>
    </xf>
    <xf numFmtId="0" fontId="36" fillId="0" borderId="101" xfId="0" applyFont="1" applyBorder="1" applyAlignment="1" applyProtection="1">
      <alignment horizontal="center" vertical="center" wrapText="1"/>
    </xf>
    <xf numFmtId="0" fontId="36" fillId="0" borderId="97" xfId="0" applyFont="1" applyBorder="1" applyAlignment="1" applyProtection="1">
      <alignment horizontal="center" vertical="center"/>
    </xf>
    <xf numFmtId="0" fontId="36" fillId="0" borderId="94"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right" vertical="center" shrinkToFit="1"/>
    </xf>
    <xf numFmtId="176" fontId="23" fillId="0" borderId="135"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82" fillId="0" borderId="151"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5" xfId="0" applyFont="1" applyFill="1" applyBorder="1" applyAlignment="1" applyProtection="1">
      <alignment vertical="center" wrapText="1"/>
    </xf>
    <xf numFmtId="0" fontId="27" fillId="2" borderId="112" xfId="0" applyFont="1" applyFill="1" applyBorder="1" applyAlignment="1" applyProtection="1">
      <alignment vertical="center" wrapText="1"/>
    </xf>
    <xf numFmtId="0" fontId="27" fillId="2" borderId="144" xfId="0" applyFont="1" applyFill="1" applyBorder="1" applyAlignment="1" applyProtection="1">
      <alignment vertical="center" wrapText="1"/>
    </xf>
    <xf numFmtId="0" fontId="19" fillId="2" borderId="134"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5"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4" xfId="0" applyFont="1" applyFill="1" applyBorder="1" applyAlignment="1" applyProtection="1">
      <alignment horizontal="center" vertical="center" wrapText="1"/>
    </xf>
    <xf numFmtId="0" fontId="19" fillId="2" borderId="117"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0" borderId="134" xfId="0" applyFont="1" applyBorder="1" applyAlignment="1" applyProtection="1">
      <alignment horizontal="center" vertical="center"/>
    </xf>
    <xf numFmtId="0" fontId="19" fillId="0" borderId="135"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7"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1" xfId="0" applyFont="1" applyFill="1" applyBorder="1" applyAlignment="1" applyProtection="1">
      <alignment horizontal="center" vertical="center"/>
    </xf>
    <xf numFmtId="0" fontId="19" fillId="2" borderId="146" xfId="0" applyFont="1" applyFill="1" applyBorder="1" applyAlignment="1" applyProtection="1">
      <alignment horizontal="center" vertical="center"/>
    </xf>
    <xf numFmtId="0" fontId="19" fillId="2" borderId="113"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7" xfId="0" applyFont="1" applyBorder="1" applyAlignment="1">
      <alignment horizontal="center" vertical="center" wrapText="1"/>
    </xf>
    <xf numFmtId="0" fontId="88" fillId="0" borderId="94"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xf numFmtId="176" fontId="24" fillId="32" borderId="22" xfId="0" applyNumberFormat="1" applyFont="1" applyFill="1" applyBorder="1" applyAlignment="1" applyProtection="1">
      <alignment horizontal="center" vertical="center" shrinkToFit="1"/>
      <protection locked="0"/>
    </xf>
    <xf numFmtId="176" fontId="24" fillId="32" borderId="23" xfId="0" applyNumberFormat="1" applyFont="1" applyFill="1" applyBorder="1" applyAlignment="1" applyProtection="1">
      <alignment horizontal="center" vertical="center" shrinkToFit="1"/>
      <protection locked="0"/>
    </xf>
    <xf numFmtId="176" fontId="24" fillId="32" borderId="44" xfId="0" applyNumberFormat="1" applyFont="1" applyFill="1" applyBorder="1" applyAlignment="1" applyProtection="1">
      <alignment horizontal="center" vertical="center" shrinkToFit="1"/>
      <protection locked="0"/>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6716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218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030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4630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81358</xdr:rowOff>
    </xdr:from>
    <xdr:to>
      <xdr:col>18</xdr:col>
      <xdr:colOff>25154</xdr:colOff>
      <xdr:row>38</xdr:row>
      <xdr:rowOff>265713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4915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95929</xdr:rowOff>
    </xdr:from>
    <xdr:to>
      <xdr:col>18</xdr:col>
      <xdr:colOff>25154</xdr:colOff>
      <xdr:row>39</xdr:row>
      <xdr:rowOff>278429</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50662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828100"/>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39309</xdr:rowOff>
    </xdr:from>
    <xdr:to>
      <xdr:col>18</xdr:col>
      <xdr:colOff>25154</xdr:colOff>
      <xdr:row>41</xdr:row>
      <xdr:rowOff>226401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10078659"/>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22118</xdr:rowOff>
    </xdr:from>
    <xdr:to>
      <xdr:col>18</xdr:col>
      <xdr:colOff>25154</xdr:colOff>
      <xdr:row>42</xdr:row>
      <xdr:rowOff>197916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9959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62793"/>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563456"/>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28575</xdr:rowOff>
        </xdr:from>
        <xdr:to>
          <xdr:col>6</xdr:col>
          <xdr:colOff>0</xdr:colOff>
          <xdr:row>148</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257175</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161925</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180975</xdr:rowOff>
        </xdr:from>
        <xdr:to>
          <xdr:col>6</xdr:col>
          <xdr:colOff>0</xdr:colOff>
          <xdr:row>153</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45</xdr:row>
      <xdr:rowOff>95250</xdr:rowOff>
    </xdr:from>
    <xdr:to>
      <xdr:col>18</xdr:col>
      <xdr:colOff>44203</xdr:colOff>
      <xdr:row>45</xdr:row>
      <xdr:rowOff>279605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143250" y="112204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05196" y="844606"/>
          <a:ext cx="706323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30942"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election activeCell="B2" sqref="B2"/>
    </sheetView>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2" t="s">
        <v>1998</v>
      </c>
      <c r="AC1" s="87" t="s">
        <v>24</v>
      </c>
    </row>
    <row r="2" spans="1:29" ht="11.25" customHeight="1">
      <c r="A2" s="333"/>
    </row>
    <row r="3" spans="1:29" s="334" customFormat="1" ht="24" customHeight="1">
      <c r="A3" s="553" t="s">
        <v>84</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334" customFormat="1" ht="30.75" customHeight="1">
      <c r="A4" s="575" t="s">
        <v>85</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335"/>
    </row>
    <row r="5" spans="1:29" ht="9.75" customHeight="1">
      <c r="A5" s="334"/>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9" ht="14.25" customHeight="1">
      <c r="A6" s="576" t="s">
        <v>2091</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337"/>
    </row>
    <row r="7" spans="1:29" ht="20.100000000000001" customHeight="1">
      <c r="A7" s="338"/>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row>
    <row r="8" spans="1:29" ht="20.100000000000001" customHeight="1">
      <c r="A8" s="338"/>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row>
    <row r="9" spans="1:29" ht="20.100000000000001" customHeight="1">
      <c r="A9" s="338"/>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row>
    <row r="10" spans="1:29" ht="20.100000000000001" customHeight="1">
      <c r="A10" s="338"/>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row>
    <row r="11" spans="1:29" ht="20.100000000000001" customHeight="1">
      <c r="A11" s="338"/>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row>
    <row r="12" spans="1:29" ht="20.100000000000001" customHeight="1">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row>
    <row r="13" spans="1:29" ht="19.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row>
    <row r="14" spans="1:29" ht="51.75" customHeight="1">
      <c r="A14" s="553" t="s">
        <v>2097</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337"/>
    </row>
    <row r="15" spans="1:29" ht="13.5" customHeight="1">
      <c r="A15" s="334"/>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row>
    <row r="16" spans="1:29" ht="13.5" customHeight="1">
      <c r="A16" s="334"/>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row>
    <row r="17" spans="1:27" ht="13.5" customHeight="1">
      <c r="A17" s="334"/>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row>
    <row r="18" spans="1:27" ht="13.5" customHeight="1">
      <c r="A18" s="334"/>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row>
    <row r="19" spans="1:27" ht="13.5" customHeight="1">
      <c r="A19" s="334"/>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row>
    <row r="20" spans="1:27" ht="13.5" customHeight="1">
      <c r="A20" s="334"/>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row>
    <row r="21" spans="1:27" ht="13.5" customHeight="1">
      <c r="A21" s="334"/>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row>
    <row r="22" spans="1:27" ht="13.5" customHeight="1">
      <c r="A22" s="334"/>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row>
    <row r="23" spans="1:27" ht="13.5" customHeight="1">
      <c r="A23" s="334"/>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row>
    <row r="24" spans="1:27" ht="13.5" customHeight="1">
      <c r="A24" s="334"/>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row>
    <row r="25" spans="1:27" ht="13.5" customHeight="1">
      <c r="A25" s="334"/>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row>
    <row r="26" spans="1:27" ht="13.5" customHeight="1">
      <c r="A26" s="334"/>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row>
    <row r="27" spans="1:27" ht="13.5" customHeight="1">
      <c r="A27" s="334"/>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row>
    <row r="28" spans="1:27" ht="13.5" customHeight="1">
      <c r="A28" s="334"/>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row>
    <row r="29" spans="1:27" ht="10.5" customHeight="1">
      <c r="A29" s="334"/>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row>
    <row r="30" spans="1:27" ht="19.5" customHeight="1">
      <c r="A30" s="339" t="s">
        <v>39</v>
      </c>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row>
    <row r="31" spans="1:27" ht="20.100000000000001" customHeight="1" thickBot="1">
      <c r="A31" s="336"/>
      <c r="B31" s="334" t="s">
        <v>1997</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row>
    <row r="32" spans="1:27" ht="20.100000000000001" customHeight="1" thickBot="1">
      <c r="A32" s="336"/>
      <c r="B32" s="340" t="s">
        <v>65</v>
      </c>
      <c r="C32" s="579"/>
      <c r="D32" s="580"/>
      <c r="E32" s="580"/>
      <c r="F32" s="580"/>
      <c r="G32" s="580"/>
      <c r="H32" s="580"/>
      <c r="I32" s="580"/>
      <c r="J32" s="580"/>
      <c r="K32" s="580"/>
      <c r="L32" s="581"/>
      <c r="M32" s="336"/>
      <c r="N32" s="336"/>
      <c r="O32" s="336"/>
      <c r="P32" s="336"/>
      <c r="Q32" s="336"/>
      <c r="R32" s="336"/>
      <c r="S32" s="336"/>
      <c r="T32" s="336"/>
      <c r="U32" s="336"/>
      <c r="V32" s="336"/>
      <c r="W32" s="336"/>
      <c r="X32" s="336"/>
      <c r="Y32" s="336"/>
      <c r="Z32" s="336"/>
      <c r="AA32" s="336"/>
    </row>
    <row r="33" spans="1:29" ht="15" customHeight="1">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row>
    <row r="34" spans="1:29" ht="20.100000000000001" customHeight="1">
      <c r="A34" s="339" t="s">
        <v>40</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row>
    <row r="35" spans="1:29" ht="20.100000000000001" customHeight="1" thickBot="1">
      <c r="A35" s="336"/>
      <c r="B35" s="334" t="s">
        <v>64</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row>
    <row r="36" spans="1:29" ht="20.100000000000001" customHeight="1">
      <c r="A36" s="336"/>
      <c r="B36" s="341" t="s">
        <v>22</v>
      </c>
      <c r="C36" s="554" t="s">
        <v>0</v>
      </c>
      <c r="D36" s="554"/>
      <c r="E36" s="554"/>
      <c r="F36" s="554"/>
      <c r="G36" s="554"/>
      <c r="H36" s="554"/>
      <c r="I36" s="554"/>
      <c r="J36" s="554"/>
      <c r="K36" s="554"/>
      <c r="L36" s="555"/>
      <c r="M36" s="582"/>
      <c r="N36" s="583"/>
      <c r="O36" s="583"/>
      <c r="P36" s="583"/>
      <c r="Q36" s="583"/>
      <c r="R36" s="583"/>
      <c r="S36" s="583"/>
      <c r="T36" s="583"/>
      <c r="U36" s="583"/>
      <c r="V36" s="583"/>
      <c r="W36" s="584"/>
      <c r="X36" s="585"/>
      <c r="Y36" s="336"/>
      <c r="Z36" s="336"/>
      <c r="AA36" s="336"/>
    </row>
    <row r="37" spans="1:29" ht="20.100000000000001" customHeight="1" thickBot="1">
      <c r="A37" s="336"/>
      <c r="B37" s="342"/>
      <c r="C37" s="554" t="s">
        <v>25</v>
      </c>
      <c r="D37" s="554"/>
      <c r="E37" s="554"/>
      <c r="F37" s="554"/>
      <c r="G37" s="554"/>
      <c r="H37" s="554"/>
      <c r="I37" s="554"/>
      <c r="J37" s="554"/>
      <c r="K37" s="554"/>
      <c r="L37" s="555"/>
      <c r="M37" s="570"/>
      <c r="N37" s="571"/>
      <c r="O37" s="571"/>
      <c r="P37" s="571"/>
      <c r="Q37" s="571"/>
      <c r="R37" s="571"/>
      <c r="S37" s="571"/>
      <c r="T37" s="571"/>
      <c r="U37" s="565"/>
      <c r="V37" s="565"/>
      <c r="W37" s="566"/>
      <c r="X37" s="567"/>
      <c r="Y37" s="336"/>
      <c r="Z37" s="336"/>
      <c r="AA37" s="336"/>
      <c r="AC37" s="87" t="s">
        <v>26</v>
      </c>
    </row>
    <row r="38" spans="1:29" ht="20.100000000000001" customHeight="1" thickBot="1">
      <c r="A38" s="336"/>
      <c r="B38" s="341" t="s">
        <v>27</v>
      </c>
      <c r="C38" s="554" t="s">
        <v>28</v>
      </c>
      <c r="D38" s="554"/>
      <c r="E38" s="554"/>
      <c r="F38" s="554"/>
      <c r="G38" s="554"/>
      <c r="H38" s="554"/>
      <c r="I38" s="554"/>
      <c r="J38" s="554"/>
      <c r="K38" s="554"/>
      <c r="L38" s="555"/>
      <c r="M38" s="1"/>
      <c r="N38" s="2"/>
      <c r="O38" s="2"/>
      <c r="P38" s="343" t="s">
        <v>66</v>
      </c>
      <c r="Q38" s="2"/>
      <c r="R38" s="2"/>
      <c r="S38" s="2"/>
      <c r="T38" s="3"/>
      <c r="U38" s="344"/>
      <c r="V38" s="345"/>
      <c r="W38" s="345"/>
      <c r="X38" s="345"/>
      <c r="Y38" s="336"/>
      <c r="Z38" s="336"/>
      <c r="AA38" s="336"/>
      <c r="AC38" s="87" t="str">
        <f>CONCATENATE(M38,N38,O38,P38,Q38,R38,S38,T38)</f>
        <v>－</v>
      </c>
    </row>
    <row r="39" spans="1:29" ht="20.100000000000001" customHeight="1">
      <c r="A39" s="336"/>
      <c r="B39" s="346"/>
      <c r="C39" s="554" t="s">
        <v>29</v>
      </c>
      <c r="D39" s="554"/>
      <c r="E39" s="554"/>
      <c r="F39" s="554"/>
      <c r="G39" s="554"/>
      <c r="H39" s="554"/>
      <c r="I39" s="554"/>
      <c r="J39" s="554"/>
      <c r="K39" s="554"/>
      <c r="L39" s="555"/>
      <c r="M39" s="570"/>
      <c r="N39" s="571"/>
      <c r="O39" s="571"/>
      <c r="P39" s="571"/>
      <c r="Q39" s="571"/>
      <c r="R39" s="571"/>
      <c r="S39" s="571"/>
      <c r="T39" s="571"/>
      <c r="U39" s="557"/>
      <c r="V39" s="557"/>
      <c r="W39" s="558"/>
      <c r="X39" s="559"/>
      <c r="Y39" s="336"/>
      <c r="Z39" s="336"/>
      <c r="AA39" s="336"/>
    </row>
    <row r="40" spans="1:29" ht="20.100000000000001" customHeight="1">
      <c r="A40" s="336"/>
      <c r="B40" s="342"/>
      <c r="C40" s="554" t="s">
        <v>30</v>
      </c>
      <c r="D40" s="554"/>
      <c r="E40" s="554"/>
      <c r="F40" s="554"/>
      <c r="G40" s="554"/>
      <c r="H40" s="554"/>
      <c r="I40" s="554"/>
      <c r="J40" s="554"/>
      <c r="K40" s="554"/>
      <c r="L40" s="555"/>
      <c r="M40" s="570"/>
      <c r="N40" s="571"/>
      <c r="O40" s="571"/>
      <c r="P40" s="571"/>
      <c r="Q40" s="571"/>
      <c r="R40" s="571"/>
      <c r="S40" s="571"/>
      <c r="T40" s="571"/>
      <c r="U40" s="571"/>
      <c r="V40" s="571"/>
      <c r="W40" s="572"/>
      <c r="X40" s="573"/>
      <c r="Y40" s="336"/>
      <c r="Z40" s="336"/>
      <c r="AA40" s="336"/>
    </row>
    <row r="41" spans="1:29" ht="20.100000000000001" customHeight="1">
      <c r="A41" s="336"/>
      <c r="B41" s="341" t="s">
        <v>31</v>
      </c>
      <c r="C41" s="554" t="s">
        <v>32</v>
      </c>
      <c r="D41" s="554"/>
      <c r="E41" s="554"/>
      <c r="F41" s="554"/>
      <c r="G41" s="554"/>
      <c r="H41" s="554"/>
      <c r="I41" s="554"/>
      <c r="J41" s="554"/>
      <c r="K41" s="554"/>
      <c r="L41" s="555"/>
      <c r="M41" s="570"/>
      <c r="N41" s="571"/>
      <c r="O41" s="571"/>
      <c r="P41" s="571"/>
      <c r="Q41" s="571"/>
      <c r="R41" s="571"/>
      <c r="S41" s="571"/>
      <c r="T41" s="571"/>
      <c r="U41" s="571"/>
      <c r="V41" s="571"/>
      <c r="W41" s="572"/>
      <c r="X41" s="573"/>
      <c r="Y41" s="336"/>
      <c r="Z41" s="336"/>
      <c r="AA41" s="336"/>
    </row>
    <row r="42" spans="1:29" ht="20.100000000000001" customHeight="1">
      <c r="A42" s="336"/>
      <c r="B42" s="342"/>
      <c r="C42" s="554" t="s">
        <v>33</v>
      </c>
      <c r="D42" s="554"/>
      <c r="E42" s="554"/>
      <c r="F42" s="554"/>
      <c r="G42" s="554"/>
      <c r="H42" s="554"/>
      <c r="I42" s="554"/>
      <c r="J42" s="554"/>
      <c r="K42" s="554"/>
      <c r="L42" s="555"/>
      <c r="M42" s="564"/>
      <c r="N42" s="565"/>
      <c r="O42" s="565"/>
      <c r="P42" s="565"/>
      <c r="Q42" s="565"/>
      <c r="R42" s="565"/>
      <c r="S42" s="565"/>
      <c r="T42" s="565"/>
      <c r="U42" s="565"/>
      <c r="V42" s="565"/>
      <c r="W42" s="566"/>
      <c r="X42" s="567"/>
      <c r="Y42" s="336"/>
      <c r="Z42" s="336"/>
      <c r="AA42" s="336"/>
    </row>
    <row r="43" spans="1:29" ht="20.100000000000001" customHeight="1">
      <c r="A43" s="336"/>
      <c r="B43" s="568" t="s">
        <v>34</v>
      </c>
      <c r="C43" s="554" t="s">
        <v>35</v>
      </c>
      <c r="D43" s="554"/>
      <c r="E43" s="554"/>
      <c r="F43" s="554"/>
      <c r="G43" s="554"/>
      <c r="H43" s="554"/>
      <c r="I43" s="554"/>
      <c r="J43" s="554"/>
      <c r="K43" s="554"/>
      <c r="L43" s="555"/>
      <c r="M43" s="570"/>
      <c r="N43" s="571"/>
      <c r="O43" s="571"/>
      <c r="P43" s="571"/>
      <c r="Q43" s="571"/>
      <c r="R43" s="571"/>
      <c r="S43" s="571"/>
      <c r="T43" s="571"/>
      <c r="U43" s="571"/>
      <c r="V43" s="571"/>
      <c r="W43" s="572"/>
      <c r="X43" s="573"/>
      <c r="Y43" s="336"/>
      <c r="Z43" s="336"/>
      <c r="AA43" s="336"/>
    </row>
    <row r="44" spans="1:29" ht="20.100000000000001" customHeight="1">
      <c r="A44" s="336"/>
      <c r="B44" s="569"/>
      <c r="C44" s="574" t="s">
        <v>33</v>
      </c>
      <c r="D44" s="574"/>
      <c r="E44" s="574"/>
      <c r="F44" s="574"/>
      <c r="G44" s="574"/>
      <c r="H44" s="574"/>
      <c r="I44" s="574"/>
      <c r="J44" s="574"/>
      <c r="K44" s="574"/>
      <c r="L44" s="574"/>
      <c r="M44" s="570"/>
      <c r="N44" s="571"/>
      <c r="O44" s="571"/>
      <c r="P44" s="571"/>
      <c r="Q44" s="571"/>
      <c r="R44" s="571"/>
      <c r="S44" s="571"/>
      <c r="T44" s="571"/>
      <c r="U44" s="571"/>
      <c r="V44" s="571"/>
      <c r="W44" s="572"/>
      <c r="X44" s="573"/>
      <c r="Y44" s="336"/>
      <c r="Z44" s="336"/>
      <c r="AA44" s="336"/>
    </row>
    <row r="45" spans="1:29" ht="20.100000000000001" customHeight="1">
      <c r="A45" s="336"/>
      <c r="B45" s="341" t="s">
        <v>20</v>
      </c>
      <c r="C45" s="554" t="s">
        <v>8</v>
      </c>
      <c r="D45" s="554"/>
      <c r="E45" s="554"/>
      <c r="F45" s="554"/>
      <c r="G45" s="554"/>
      <c r="H45" s="554"/>
      <c r="I45" s="554"/>
      <c r="J45" s="554"/>
      <c r="K45" s="554"/>
      <c r="L45" s="555"/>
      <c r="M45" s="556"/>
      <c r="N45" s="557"/>
      <c r="O45" s="557"/>
      <c r="P45" s="557"/>
      <c r="Q45" s="557"/>
      <c r="R45" s="557"/>
      <c r="S45" s="557"/>
      <c r="T45" s="557"/>
      <c r="U45" s="557"/>
      <c r="V45" s="557"/>
      <c r="W45" s="558"/>
      <c r="X45" s="559"/>
      <c r="Y45" s="336"/>
      <c r="Z45" s="336"/>
      <c r="AA45" s="336"/>
    </row>
    <row r="46" spans="1:29" ht="20.100000000000001" customHeight="1" thickBot="1">
      <c r="A46" s="336"/>
      <c r="B46" s="347"/>
      <c r="C46" s="554" t="s">
        <v>21</v>
      </c>
      <c r="D46" s="554"/>
      <c r="E46" s="554"/>
      <c r="F46" s="554"/>
      <c r="G46" s="554"/>
      <c r="H46" s="554"/>
      <c r="I46" s="554"/>
      <c r="J46" s="554"/>
      <c r="K46" s="554"/>
      <c r="L46" s="555"/>
      <c r="M46" s="560"/>
      <c r="N46" s="561"/>
      <c r="O46" s="561"/>
      <c r="P46" s="561"/>
      <c r="Q46" s="561"/>
      <c r="R46" s="561"/>
      <c r="S46" s="561"/>
      <c r="T46" s="561"/>
      <c r="U46" s="561"/>
      <c r="V46" s="561"/>
      <c r="W46" s="562"/>
      <c r="X46" s="563"/>
      <c r="Y46" s="336"/>
      <c r="Z46" s="336"/>
      <c r="AA46" s="336"/>
    </row>
    <row r="47" spans="1:29" ht="16.5" customHeight="1">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row>
    <row r="48" spans="1:29" ht="20.100000000000001" customHeight="1">
      <c r="A48" s="339" t="s">
        <v>70</v>
      </c>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row>
    <row r="49" spans="1:27" ht="14.25">
      <c r="A49" s="336"/>
      <c r="B49" s="334" t="s">
        <v>2090</v>
      </c>
      <c r="C49" s="336"/>
      <c r="D49" s="336"/>
      <c r="E49" s="336"/>
      <c r="F49" s="336"/>
      <c r="G49" s="336"/>
      <c r="H49" s="336"/>
      <c r="I49" s="336"/>
      <c r="J49" s="336"/>
      <c r="K49" s="336"/>
      <c r="L49" s="336"/>
      <c r="M49" s="336"/>
      <c r="N49" s="336"/>
      <c r="O49" s="336"/>
      <c r="P49" s="336"/>
      <c r="Q49" s="336"/>
      <c r="R49" s="336"/>
      <c r="S49" s="336"/>
      <c r="T49" s="336"/>
      <c r="U49" s="336"/>
      <c r="V49" s="336"/>
      <c r="W49" s="336"/>
      <c r="X49" s="348"/>
      <c r="Y49" s="336"/>
      <c r="Z49" s="336"/>
      <c r="AA49" s="336"/>
    </row>
    <row r="50" spans="1:27" ht="13.5">
      <c r="A50" s="336"/>
      <c r="B50" s="349"/>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336"/>
      <c r="B51" s="538" t="s">
        <v>36</v>
      </c>
      <c r="C51" s="537" t="s">
        <v>2112</v>
      </c>
      <c r="D51" s="538"/>
      <c r="E51" s="538"/>
      <c r="F51" s="538"/>
      <c r="G51" s="538"/>
      <c r="H51" s="538"/>
      <c r="I51" s="538"/>
      <c r="J51" s="538"/>
      <c r="K51" s="538"/>
      <c r="L51" s="538"/>
      <c r="M51" s="538" t="s">
        <v>37</v>
      </c>
      <c r="N51" s="538"/>
      <c r="O51" s="538"/>
      <c r="P51" s="538"/>
      <c r="Q51" s="538"/>
      <c r="R51" s="547" t="s">
        <v>43</v>
      </c>
      <c r="S51" s="548"/>
      <c r="T51" s="548"/>
      <c r="U51" s="548"/>
      <c r="V51" s="548"/>
      <c r="W51" s="549"/>
      <c r="X51" s="538" t="s">
        <v>38</v>
      </c>
      <c r="Y51" s="577" t="s">
        <v>6</v>
      </c>
      <c r="Z51" s="350"/>
      <c r="AA51" s="350"/>
    </row>
    <row r="52" spans="1:27" ht="28.5" customHeight="1" thickBot="1">
      <c r="A52" s="336"/>
      <c r="B52" s="538"/>
      <c r="C52" s="539"/>
      <c r="D52" s="539"/>
      <c r="E52" s="539"/>
      <c r="F52" s="539"/>
      <c r="G52" s="539"/>
      <c r="H52" s="539"/>
      <c r="I52" s="539"/>
      <c r="J52" s="539"/>
      <c r="K52" s="539"/>
      <c r="L52" s="539"/>
      <c r="M52" s="539"/>
      <c r="N52" s="539"/>
      <c r="O52" s="539"/>
      <c r="P52" s="539"/>
      <c r="Q52" s="539"/>
      <c r="R52" s="543" t="s">
        <v>44</v>
      </c>
      <c r="S52" s="539"/>
      <c r="T52" s="539"/>
      <c r="U52" s="539"/>
      <c r="V52" s="539"/>
      <c r="W52" s="351" t="s">
        <v>45</v>
      </c>
      <c r="X52" s="539"/>
      <c r="Y52" s="578"/>
      <c r="Z52" s="348"/>
      <c r="AA52" s="348"/>
    </row>
    <row r="53" spans="1:27" ht="33.950000000000003" customHeight="1">
      <c r="A53" s="336"/>
      <c r="B53" s="352">
        <v>1</v>
      </c>
      <c r="C53" s="550"/>
      <c r="D53" s="551"/>
      <c r="E53" s="551"/>
      <c r="F53" s="551"/>
      <c r="G53" s="551"/>
      <c r="H53" s="551"/>
      <c r="I53" s="551"/>
      <c r="J53" s="551"/>
      <c r="K53" s="551"/>
      <c r="L53" s="552"/>
      <c r="M53" s="544"/>
      <c r="N53" s="545"/>
      <c r="O53" s="545"/>
      <c r="P53" s="545"/>
      <c r="Q53" s="546"/>
      <c r="R53" s="527"/>
      <c r="S53" s="528"/>
      <c r="T53" s="528"/>
      <c r="U53" s="528"/>
      <c r="V53" s="529"/>
      <c r="W53" s="75"/>
      <c r="X53" s="76"/>
      <c r="Y53" s="5"/>
      <c r="Z53" s="353"/>
      <c r="AA53" s="354"/>
    </row>
    <row r="54" spans="1:27" ht="33.950000000000003" customHeight="1">
      <c r="A54" s="336"/>
      <c r="B54" s="355">
        <f>B53+1</f>
        <v>2</v>
      </c>
      <c r="C54" s="534"/>
      <c r="D54" s="535"/>
      <c r="E54" s="535"/>
      <c r="F54" s="535"/>
      <c r="G54" s="535"/>
      <c r="H54" s="535"/>
      <c r="I54" s="535"/>
      <c r="J54" s="535"/>
      <c r="K54" s="535"/>
      <c r="L54" s="536"/>
      <c r="M54" s="540"/>
      <c r="N54" s="541"/>
      <c r="O54" s="541"/>
      <c r="P54" s="541"/>
      <c r="Q54" s="542"/>
      <c r="R54" s="527"/>
      <c r="S54" s="528"/>
      <c r="T54" s="528"/>
      <c r="U54" s="528"/>
      <c r="V54" s="529"/>
      <c r="W54" s="70"/>
      <c r="X54" s="4"/>
      <c r="Y54" s="5"/>
      <c r="Z54" s="353"/>
      <c r="AA54" s="354"/>
    </row>
    <row r="55" spans="1:27" ht="33.950000000000003" customHeight="1">
      <c r="A55" s="336"/>
      <c r="B55" s="355">
        <f t="shared" ref="B55:B118" si="0">B54+1</f>
        <v>3</v>
      </c>
      <c r="C55" s="534"/>
      <c r="D55" s="535"/>
      <c r="E55" s="535"/>
      <c r="F55" s="535"/>
      <c r="G55" s="535"/>
      <c r="H55" s="535"/>
      <c r="I55" s="535"/>
      <c r="J55" s="535"/>
      <c r="K55" s="535"/>
      <c r="L55" s="536"/>
      <c r="M55" s="527"/>
      <c r="N55" s="528"/>
      <c r="O55" s="528"/>
      <c r="P55" s="528"/>
      <c r="Q55" s="529"/>
      <c r="R55" s="527"/>
      <c r="S55" s="528"/>
      <c r="T55" s="528"/>
      <c r="U55" s="528"/>
      <c r="V55" s="529"/>
      <c r="W55" s="70"/>
      <c r="X55" s="4"/>
      <c r="Y55" s="5"/>
      <c r="Z55" s="353"/>
      <c r="AA55" s="354"/>
    </row>
    <row r="56" spans="1:27" ht="33.950000000000003" customHeight="1">
      <c r="A56" s="336"/>
      <c r="B56" s="355">
        <f t="shared" si="0"/>
        <v>4</v>
      </c>
      <c r="C56" s="534"/>
      <c r="D56" s="535"/>
      <c r="E56" s="535"/>
      <c r="F56" s="535"/>
      <c r="G56" s="535"/>
      <c r="H56" s="535"/>
      <c r="I56" s="535"/>
      <c r="J56" s="535"/>
      <c r="K56" s="535"/>
      <c r="L56" s="536"/>
      <c r="M56" s="527"/>
      <c r="N56" s="528"/>
      <c r="O56" s="528"/>
      <c r="P56" s="528"/>
      <c r="Q56" s="529"/>
      <c r="R56" s="527"/>
      <c r="S56" s="528"/>
      <c r="T56" s="528"/>
      <c r="U56" s="528"/>
      <c r="V56" s="529"/>
      <c r="W56" s="70"/>
      <c r="X56" s="4"/>
      <c r="Y56" s="5"/>
      <c r="Z56" s="353"/>
      <c r="AA56" s="354"/>
    </row>
    <row r="57" spans="1:27" ht="33.950000000000003" customHeight="1">
      <c r="A57" s="336"/>
      <c r="B57" s="355">
        <f t="shared" si="0"/>
        <v>5</v>
      </c>
      <c r="C57" s="534"/>
      <c r="D57" s="535"/>
      <c r="E57" s="535"/>
      <c r="F57" s="535"/>
      <c r="G57" s="535"/>
      <c r="H57" s="535"/>
      <c r="I57" s="535"/>
      <c r="J57" s="535"/>
      <c r="K57" s="535"/>
      <c r="L57" s="536"/>
      <c r="M57" s="527"/>
      <c r="N57" s="528"/>
      <c r="O57" s="528"/>
      <c r="P57" s="528"/>
      <c r="Q57" s="529"/>
      <c r="R57" s="527"/>
      <c r="S57" s="528"/>
      <c r="T57" s="528"/>
      <c r="U57" s="528"/>
      <c r="V57" s="529"/>
      <c r="W57" s="70"/>
      <c r="X57" s="4"/>
      <c r="Y57" s="5"/>
      <c r="Z57" s="353"/>
      <c r="AA57" s="354"/>
    </row>
    <row r="58" spans="1:27" ht="33.950000000000003" customHeight="1">
      <c r="A58" s="336"/>
      <c r="B58" s="355">
        <f t="shared" si="0"/>
        <v>6</v>
      </c>
      <c r="C58" s="534"/>
      <c r="D58" s="535"/>
      <c r="E58" s="535"/>
      <c r="F58" s="535"/>
      <c r="G58" s="535"/>
      <c r="H58" s="535"/>
      <c r="I58" s="535"/>
      <c r="J58" s="535"/>
      <c r="K58" s="535"/>
      <c r="L58" s="536"/>
      <c r="M58" s="527"/>
      <c r="N58" s="528"/>
      <c r="O58" s="528"/>
      <c r="P58" s="528"/>
      <c r="Q58" s="529"/>
      <c r="R58" s="527"/>
      <c r="S58" s="528"/>
      <c r="T58" s="528"/>
      <c r="U58" s="528"/>
      <c r="V58" s="529"/>
      <c r="W58" s="70"/>
      <c r="X58" s="4"/>
      <c r="Y58" s="5"/>
      <c r="Z58" s="353"/>
      <c r="AA58" s="354"/>
    </row>
    <row r="59" spans="1:27" ht="33.950000000000003" customHeight="1">
      <c r="A59" s="336"/>
      <c r="B59" s="355">
        <f t="shared" si="0"/>
        <v>7</v>
      </c>
      <c r="C59" s="534"/>
      <c r="D59" s="535"/>
      <c r="E59" s="535"/>
      <c r="F59" s="535"/>
      <c r="G59" s="535"/>
      <c r="H59" s="535"/>
      <c r="I59" s="535"/>
      <c r="J59" s="535"/>
      <c r="K59" s="535"/>
      <c r="L59" s="536"/>
      <c r="M59" s="527"/>
      <c r="N59" s="528"/>
      <c r="O59" s="528"/>
      <c r="P59" s="528"/>
      <c r="Q59" s="529"/>
      <c r="R59" s="527"/>
      <c r="S59" s="528"/>
      <c r="T59" s="528"/>
      <c r="U59" s="528"/>
      <c r="V59" s="529"/>
      <c r="W59" s="70"/>
      <c r="X59" s="4"/>
      <c r="Y59" s="5"/>
      <c r="Z59" s="353"/>
      <c r="AA59" s="354"/>
    </row>
    <row r="60" spans="1:27" ht="33.950000000000003" customHeight="1">
      <c r="A60" s="336"/>
      <c r="B60" s="355">
        <f t="shared" si="0"/>
        <v>8</v>
      </c>
      <c r="C60" s="531"/>
      <c r="D60" s="532"/>
      <c r="E60" s="532"/>
      <c r="F60" s="532"/>
      <c r="G60" s="532"/>
      <c r="H60" s="532"/>
      <c r="I60" s="532"/>
      <c r="J60" s="532"/>
      <c r="K60" s="532"/>
      <c r="L60" s="533"/>
      <c r="M60" s="530"/>
      <c r="N60" s="530"/>
      <c r="O60" s="530"/>
      <c r="P60" s="530"/>
      <c r="Q60" s="530"/>
      <c r="R60" s="527"/>
      <c r="S60" s="528"/>
      <c r="T60" s="528"/>
      <c r="U60" s="528"/>
      <c r="V60" s="529"/>
      <c r="W60" s="28"/>
      <c r="X60" s="4"/>
      <c r="Y60" s="5"/>
      <c r="Z60" s="353"/>
      <c r="AA60" s="354"/>
    </row>
    <row r="61" spans="1:27" ht="33.950000000000003" customHeight="1">
      <c r="A61" s="336"/>
      <c r="B61" s="355">
        <f t="shared" si="0"/>
        <v>9</v>
      </c>
      <c r="C61" s="531"/>
      <c r="D61" s="532"/>
      <c r="E61" s="532"/>
      <c r="F61" s="532"/>
      <c r="G61" s="532"/>
      <c r="H61" s="532"/>
      <c r="I61" s="532"/>
      <c r="J61" s="532"/>
      <c r="K61" s="532"/>
      <c r="L61" s="533"/>
      <c r="M61" s="530"/>
      <c r="N61" s="530"/>
      <c r="O61" s="530"/>
      <c r="P61" s="530"/>
      <c r="Q61" s="530"/>
      <c r="R61" s="527"/>
      <c r="S61" s="528"/>
      <c r="T61" s="528"/>
      <c r="U61" s="528"/>
      <c r="V61" s="529"/>
      <c r="W61" s="28"/>
      <c r="X61" s="4"/>
      <c r="Y61" s="5"/>
      <c r="Z61" s="353"/>
      <c r="AA61" s="354"/>
    </row>
    <row r="62" spans="1:27" ht="33.950000000000003" customHeight="1">
      <c r="A62" s="336"/>
      <c r="B62" s="355">
        <f t="shared" si="0"/>
        <v>10</v>
      </c>
      <c r="C62" s="531"/>
      <c r="D62" s="532"/>
      <c r="E62" s="532"/>
      <c r="F62" s="532"/>
      <c r="G62" s="532"/>
      <c r="H62" s="532"/>
      <c r="I62" s="532"/>
      <c r="J62" s="532"/>
      <c r="K62" s="532"/>
      <c r="L62" s="533"/>
      <c r="M62" s="530"/>
      <c r="N62" s="530"/>
      <c r="O62" s="530"/>
      <c r="P62" s="530"/>
      <c r="Q62" s="530"/>
      <c r="R62" s="527"/>
      <c r="S62" s="528"/>
      <c r="T62" s="528"/>
      <c r="U62" s="528"/>
      <c r="V62" s="529"/>
      <c r="W62" s="28"/>
      <c r="X62" s="4"/>
      <c r="Y62" s="5"/>
      <c r="Z62" s="353"/>
      <c r="AA62" s="354"/>
    </row>
    <row r="63" spans="1:27" ht="33.950000000000003" customHeight="1">
      <c r="A63" s="336"/>
      <c r="B63" s="355">
        <f t="shared" si="0"/>
        <v>11</v>
      </c>
      <c r="C63" s="531"/>
      <c r="D63" s="532"/>
      <c r="E63" s="532"/>
      <c r="F63" s="532"/>
      <c r="G63" s="532"/>
      <c r="H63" s="532"/>
      <c r="I63" s="532"/>
      <c r="J63" s="532"/>
      <c r="K63" s="532"/>
      <c r="L63" s="533"/>
      <c r="M63" s="530"/>
      <c r="N63" s="530"/>
      <c r="O63" s="530"/>
      <c r="P63" s="530"/>
      <c r="Q63" s="530"/>
      <c r="R63" s="527"/>
      <c r="S63" s="528"/>
      <c r="T63" s="528"/>
      <c r="U63" s="528"/>
      <c r="V63" s="529"/>
      <c r="W63" s="28"/>
      <c r="X63" s="4"/>
      <c r="Y63" s="5"/>
      <c r="Z63" s="353"/>
      <c r="AA63" s="354"/>
    </row>
    <row r="64" spans="1:27" ht="33.950000000000003" customHeight="1">
      <c r="A64" s="336"/>
      <c r="B64" s="355">
        <f t="shared" si="0"/>
        <v>12</v>
      </c>
      <c r="C64" s="531"/>
      <c r="D64" s="532"/>
      <c r="E64" s="532"/>
      <c r="F64" s="532"/>
      <c r="G64" s="532"/>
      <c r="H64" s="532"/>
      <c r="I64" s="532"/>
      <c r="J64" s="532"/>
      <c r="K64" s="532"/>
      <c r="L64" s="533"/>
      <c r="M64" s="530"/>
      <c r="N64" s="530"/>
      <c r="O64" s="530"/>
      <c r="P64" s="530"/>
      <c r="Q64" s="530"/>
      <c r="R64" s="527"/>
      <c r="S64" s="528"/>
      <c r="T64" s="528"/>
      <c r="U64" s="528"/>
      <c r="V64" s="529"/>
      <c r="W64" s="28"/>
      <c r="X64" s="4"/>
      <c r="Y64" s="5"/>
      <c r="Z64" s="353"/>
      <c r="AA64" s="354"/>
    </row>
    <row r="65" spans="1:27" ht="33.950000000000003" customHeight="1">
      <c r="A65" s="336"/>
      <c r="B65" s="355">
        <f t="shared" si="0"/>
        <v>13</v>
      </c>
      <c r="C65" s="531"/>
      <c r="D65" s="532"/>
      <c r="E65" s="532"/>
      <c r="F65" s="532"/>
      <c r="G65" s="532"/>
      <c r="H65" s="532"/>
      <c r="I65" s="532"/>
      <c r="J65" s="532"/>
      <c r="K65" s="532"/>
      <c r="L65" s="533"/>
      <c r="M65" s="530"/>
      <c r="N65" s="530"/>
      <c r="O65" s="530"/>
      <c r="P65" s="530"/>
      <c r="Q65" s="530"/>
      <c r="R65" s="527"/>
      <c r="S65" s="528"/>
      <c r="T65" s="528"/>
      <c r="U65" s="528"/>
      <c r="V65" s="529"/>
      <c r="W65" s="28"/>
      <c r="X65" s="4"/>
      <c r="Y65" s="5"/>
      <c r="Z65" s="353"/>
      <c r="AA65" s="354"/>
    </row>
    <row r="66" spans="1:27" ht="33.950000000000003" customHeight="1">
      <c r="A66" s="336"/>
      <c r="B66" s="355">
        <f t="shared" si="0"/>
        <v>14</v>
      </c>
      <c r="C66" s="531"/>
      <c r="D66" s="532"/>
      <c r="E66" s="532"/>
      <c r="F66" s="532"/>
      <c r="G66" s="532"/>
      <c r="H66" s="532"/>
      <c r="I66" s="532"/>
      <c r="J66" s="532"/>
      <c r="K66" s="532"/>
      <c r="L66" s="533"/>
      <c r="M66" s="530"/>
      <c r="N66" s="530"/>
      <c r="O66" s="530"/>
      <c r="P66" s="530"/>
      <c r="Q66" s="530"/>
      <c r="R66" s="527"/>
      <c r="S66" s="528"/>
      <c r="T66" s="528"/>
      <c r="U66" s="528"/>
      <c r="V66" s="529"/>
      <c r="W66" s="28"/>
      <c r="X66" s="4"/>
      <c r="Y66" s="5"/>
      <c r="Z66" s="353"/>
      <c r="AA66" s="354"/>
    </row>
    <row r="67" spans="1:27" ht="33.950000000000003" customHeight="1">
      <c r="A67" s="336"/>
      <c r="B67" s="355">
        <f t="shared" si="0"/>
        <v>15</v>
      </c>
      <c r="C67" s="531"/>
      <c r="D67" s="532"/>
      <c r="E67" s="532"/>
      <c r="F67" s="532"/>
      <c r="G67" s="532"/>
      <c r="H67" s="532"/>
      <c r="I67" s="532"/>
      <c r="J67" s="532"/>
      <c r="K67" s="532"/>
      <c r="L67" s="533"/>
      <c r="M67" s="530"/>
      <c r="N67" s="530"/>
      <c r="O67" s="530"/>
      <c r="P67" s="530"/>
      <c r="Q67" s="530"/>
      <c r="R67" s="527"/>
      <c r="S67" s="528"/>
      <c r="T67" s="528"/>
      <c r="U67" s="528"/>
      <c r="V67" s="529"/>
      <c r="W67" s="28"/>
      <c r="X67" s="4"/>
      <c r="Y67" s="5"/>
      <c r="Z67" s="353"/>
      <c r="AA67" s="354"/>
    </row>
    <row r="68" spans="1:27" ht="33.950000000000003" customHeight="1">
      <c r="A68" s="336"/>
      <c r="B68" s="355">
        <f t="shared" si="0"/>
        <v>16</v>
      </c>
      <c r="C68" s="531"/>
      <c r="D68" s="532"/>
      <c r="E68" s="532"/>
      <c r="F68" s="532"/>
      <c r="G68" s="532"/>
      <c r="H68" s="532"/>
      <c r="I68" s="532"/>
      <c r="J68" s="532"/>
      <c r="K68" s="532"/>
      <c r="L68" s="533"/>
      <c r="M68" s="530"/>
      <c r="N68" s="530"/>
      <c r="O68" s="530"/>
      <c r="P68" s="530"/>
      <c r="Q68" s="530"/>
      <c r="R68" s="527"/>
      <c r="S68" s="528"/>
      <c r="T68" s="528"/>
      <c r="U68" s="528"/>
      <c r="V68" s="529"/>
      <c r="W68" s="28"/>
      <c r="X68" s="4"/>
      <c r="Y68" s="5"/>
      <c r="Z68" s="353"/>
      <c r="AA68" s="354"/>
    </row>
    <row r="69" spans="1:27" ht="33.950000000000003" customHeight="1">
      <c r="A69" s="336"/>
      <c r="B69" s="355">
        <f t="shared" si="0"/>
        <v>17</v>
      </c>
      <c r="C69" s="531"/>
      <c r="D69" s="532"/>
      <c r="E69" s="532"/>
      <c r="F69" s="532"/>
      <c r="G69" s="532"/>
      <c r="H69" s="532"/>
      <c r="I69" s="532"/>
      <c r="J69" s="532"/>
      <c r="K69" s="532"/>
      <c r="L69" s="533"/>
      <c r="M69" s="530"/>
      <c r="N69" s="530"/>
      <c r="O69" s="530"/>
      <c r="P69" s="530"/>
      <c r="Q69" s="530"/>
      <c r="R69" s="527"/>
      <c r="S69" s="528"/>
      <c r="T69" s="528"/>
      <c r="U69" s="528"/>
      <c r="V69" s="529"/>
      <c r="W69" s="28"/>
      <c r="X69" s="4"/>
      <c r="Y69" s="5"/>
      <c r="Z69" s="353"/>
      <c r="AA69" s="354"/>
    </row>
    <row r="70" spans="1:27" ht="33.950000000000003" customHeight="1">
      <c r="A70" s="336"/>
      <c r="B70" s="355">
        <f t="shared" si="0"/>
        <v>18</v>
      </c>
      <c r="C70" s="531"/>
      <c r="D70" s="532"/>
      <c r="E70" s="532"/>
      <c r="F70" s="532"/>
      <c r="G70" s="532"/>
      <c r="H70" s="532"/>
      <c r="I70" s="532"/>
      <c r="J70" s="532"/>
      <c r="K70" s="532"/>
      <c r="L70" s="533"/>
      <c r="M70" s="530"/>
      <c r="N70" s="530"/>
      <c r="O70" s="530"/>
      <c r="P70" s="530"/>
      <c r="Q70" s="530"/>
      <c r="R70" s="527"/>
      <c r="S70" s="528"/>
      <c r="T70" s="528"/>
      <c r="U70" s="528"/>
      <c r="V70" s="529"/>
      <c r="W70" s="28"/>
      <c r="X70" s="4"/>
      <c r="Y70" s="5"/>
      <c r="Z70" s="353"/>
      <c r="AA70" s="354"/>
    </row>
    <row r="71" spans="1:27" ht="33.950000000000003" customHeight="1">
      <c r="A71" s="336"/>
      <c r="B71" s="355">
        <f t="shared" si="0"/>
        <v>19</v>
      </c>
      <c r="C71" s="531"/>
      <c r="D71" s="532"/>
      <c r="E71" s="532"/>
      <c r="F71" s="532"/>
      <c r="G71" s="532"/>
      <c r="H71" s="532"/>
      <c r="I71" s="532"/>
      <c r="J71" s="532"/>
      <c r="K71" s="532"/>
      <c r="L71" s="533"/>
      <c r="M71" s="530"/>
      <c r="N71" s="530"/>
      <c r="O71" s="530"/>
      <c r="P71" s="530"/>
      <c r="Q71" s="530"/>
      <c r="R71" s="527"/>
      <c r="S71" s="528"/>
      <c r="T71" s="528"/>
      <c r="U71" s="528"/>
      <c r="V71" s="529"/>
      <c r="W71" s="28"/>
      <c r="X71" s="4"/>
      <c r="Y71" s="5"/>
      <c r="Z71" s="353"/>
      <c r="AA71" s="354"/>
    </row>
    <row r="72" spans="1:27" ht="33.950000000000003" customHeight="1">
      <c r="A72" s="336"/>
      <c r="B72" s="355">
        <f t="shared" si="0"/>
        <v>20</v>
      </c>
      <c r="C72" s="531"/>
      <c r="D72" s="532"/>
      <c r="E72" s="532"/>
      <c r="F72" s="532"/>
      <c r="G72" s="532"/>
      <c r="H72" s="532"/>
      <c r="I72" s="532"/>
      <c r="J72" s="532"/>
      <c r="K72" s="532"/>
      <c r="L72" s="533"/>
      <c r="M72" s="530"/>
      <c r="N72" s="530"/>
      <c r="O72" s="530"/>
      <c r="P72" s="530"/>
      <c r="Q72" s="530"/>
      <c r="R72" s="527"/>
      <c r="S72" s="528"/>
      <c r="T72" s="528"/>
      <c r="U72" s="528"/>
      <c r="V72" s="529"/>
      <c r="W72" s="28"/>
      <c r="X72" s="4"/>
      <c r="Y72" s="5"/>
      <c r="Z72" s="353"/>
      <c r="AA72" s="354"/>
    </row>
    <row r="73" spans="1:27" ht="33.950000000000003" customHeight="1">
      <c r="A73" s="336"/>
      <c r="B73" s="355">
        <f t="shared" si="0"/>
        <v>21</v>
      </c>
      <c r="C73" s="531"/>
      <c r="D73" s="532"/>
      <c r="E73" s="532"/>
      <c r="F73" s="532"/>
      <c r="G73" s="532"/>
      <c r="H73" s="532"/>
      <c r="I73" s="532"/>
      <c r="J73" s="532"/>
      <c r="K73" s="532"/>
      <c r="L73" s="533"/>
      <c r="M73" s="530"/>
      <c r="N73" s="530"/>
      <c r="O73" s="530"/>
      <c r="P73" s="530"/>
      <c r="Q73" s="530"/>
      <c r="R73" s="527"/>
      <c r="S73" s="528"/>
      <c r="T73" s="528"/>
      <c r="U73" s="528"/>
      <c r="V73" s="529"/>
      <c r="W73" s="28"/>
      <c r="X73" s="4"/>
      <c r="Y73" s="5"/>
      <c r="Z73" s="353"/>
      <c r="AA73" s="354"/>
    </row>
    <row r="74" spans="1:27" ht="33.950000000000003" customHeight="1">
      <c r="A74" s="336"/>
      <c r="B74" s="355">
        <f t="shared" si="0"/>
        <v>22</v>
      </c>
      <c r="C74" s="531"/>
      <c r="D74" s="532"/>
      <c r="E74" s="532"/>
      <c r="F74" s="532"/>
      <c r="G74" s="532"/>
      <c r="H74" s="532"/>
      <c r="I74" s="532"/>
      <c r="J74" s="532"/>
      <c r="K74" s="532"/>
      <c r="L74" s="533"/>
      <c r="M74" s="530"/>
      <c r="N74" s="530"/>
      <c r="O74" s="530"/>
      <c r="P74" s="530"/>
      <c r="Q74" s="530"/>
      <c r="R74" s="527"/>
      <c r="S74" s="528"/>
      <c r="T74" s="528"/>
      <c r="U74" s="528"/>
      <c r="V74" s="529"/>
      <c r="W74" s="28"/>
      <c r="X74" s="4"/>
      <c r="Y74" s="5"/>
      <c r="Z74" s="353"/>
      <c r="AA74" s="354"/>
    </row>
    <row r="75" spans="1:27" ht="33.950000000000003" customHeight="1">
      <c r="A75" s="336"/>
      <c r="B75" s="355">
        <f t="shared" si="0"/>
        <v>23</v>
      </c>
      <c r="C75" s="531"/>
      <c r="D75" s="532"/>
      <c r="E75" s="532"/>
      <c r="F75" s="532"/>
      <c r="G75" s="532"/>
      <c r="H75" s="532"/>
      <c r="I75" s="532"/>
      <c r="J75" s="532"/>
      <c r="K75" s="532"/>
      <c r="L75" s="533"/>
      <c r="M75" s="530"/>
      <c r="N75" s="530"/>
      <c r="O75" s="530"/>
      <c r="P75" s="530"/>
      <c r="Q75" s="530"/>
      <c r="R75" s="527"/>
      <c r="S75" s="528"/>
      <c r="T75" s="528"/>
      <c r="U75" s="528"/>
      <c r="V75" s="529"/>
      <c r="W75" s="28"/>
      <c r="X75" s="4"/>
      <c r="Y75" s="5"/>
      <c r="Z75" s="353"/>
      <c r="AA75" s="354"/>
    </row>
    <row r="76" spans="1:27" ht="33.950000000000003" customHeight="1">
      <c r="A76" s="336"/>
      <c r="B76" s="355">
        <f t="shared" si="0"/>
        <v>24</v>
      </c>
      <c r="C76" s="531"/>
      <c r="D76" s="532"/>
      <c r="E76" s="532"/>
      <c r="F76" s="532"/>
      <c r="G76" s="532"/>
      <c r="H76" s="532"/>
      <c r="I76" s="532"/>
      <c r="J76" s="532"/>
      <c r="K76" s="532"/>
      <c r="L76" s="533"/>
      <c r="M76" s="530"/>
      <c r="N76" s="530"/>
      <c r="O76" s="530"/>
      <c r="P76" s="530"/>
      <c r="Q76" s="530"/>
      <c r="R76" s="527"/>
      <c r="S76" s="528"/>
      <c r="T76" s="528"/>
      <c r="U76" s="528"/>
      <c r="V76" s="529"/>
      <c r="W76" s="28"/>
      <c r="X76" s="4"/>
      <c r="Y76" s="5"/>
      <c r="Z76" s="353"/>
      <c r="AA76" s="354"/>
    </row>
    <row r="77" spans="1:27" ht="33.950000000000003" customHeight="1">
      <c r="A77" s="336"/>
      <c r="B77" s="355">
        <f t="shared" si="0"/>
        <v>25</v>
      </c>
      <c r="C77" s="531"/>
      <c r="D77" s="532"/>
      <c r="E77" s="532"/>
      <c r="F77" s="532"/>
      <c r="G77" s="532"/>
      <c r="H77" s="532"/>
      <c r="I77" s="532"/>
      <c r="J77" s="532"/>
      <c r="K77" s="532"/>
      <c r="L77" s="533"/>
      <c r="M77" s="530"/>
      <c r="N77" s="530"/>
      <c r="O77" s="530"/>
      <c r="P77" s="530"/>
      <c r="Q77" s="530"/>
      <c r="R77" s="527"/>
      <c r="S77" s="528"/>
      <c r="T77" s="528"/>
      <c r="U77" s="528"/>
      <c r="V77" s="529"/>
      <c r="W77" s="28"/>
      <c r="X77" s="4"/>
      <c r="Y77" s="5"/>
      <c r="Z77" s="353"/>
      <c r="AA77" s="354"/>
    </row>
    <row r="78" spans="1:27" ht="33.950000000000003" customHeight="1">
      <c r="A78" s="336"/>
      <c r="B78" s="355">
        <f t="shared" si="0"/>
        <v>26</v>
      </c>
      <c r="C78" s="531"/>
      <c r="D78" s="532"/>
      <c r="E78" s="532"/>
      <c r="F78" s="532"/>
      <c r="G78" s="532"/>
      <c r="H78" s="532"/>
      <c r="I78" s="532"/>
      <c r="J78" s="532"/>
      <c r="K78" s="532"/>
      <c r="L78" s="533"/>
      <c r="M78" s="530"/>
      <c r="N78" s="530"/>
      <c r="O78" s="530"/>
      <c r="P78" s="530"/>
      <c r="Q78" s="530"/>
      <c r="R78" s="527"/>
      <c r="S78" s="528"/>
      <c r="T78" s="528"/>
      <c r="U78" s="528"/>
      <c r="V78" s="529"/>
      <c r="W78" s="28"/>
      <c r="X78" s="4"/>
      <c r="Y78" s="5"/>
      <c r="Z78" s="353"/>
      <c r="AA78" s="354"/>
    </row>
    <row r="79" spans="1:27" ht="33.950000000000003" customHeight="1">
      <c r="A79" s="336"/>
      <c r="B79" s="355">
        <f t="shared" si="0"/>
        <v>27</v>
      </c>
      <c r="C79" s="531"/>
      <c r="D79" s="532"/>
      <c r="E79" s="532"/>
      <c r="F79" s="532"/>
      <c r="G79" s="532"/>
      <c r="H79" s="532"/>
      <c r="I79" s="532"/>
      <c r="J79" s="532"/>
      <c r="K79" s="532"/>
      <c r="L79" s="533"/>
      <c r="M79" s="530"/>
      <c r="N79" s="530"/>
      <c r="O79" s="530"/>
      <c r="P79" s="530"/>
      <c r="Q79" s="530"/>
      <c r="R79" s="527"/>
      <c r="S79" s="528"/>
      <c r="T79" s="528"/>
      <c r="U79" s="528"/>
      <c r="V79" s="529"/>
      <c r="W79" s="28"/>
      <c r="X79" s="4"/>
      <c r="Y79" s="5"/>
      <c r="Z79" s="353"/>
      <c r="AA79" s="354"/>
    </row>
    <row r="80" spans="1:27" ht="33.950000000000003" customHeight="1">
      <c r="A80" s="336"/>
      <c r="B80" s="355">
        <f t="shared" si="0"/>
        <v>28</v>
      </c>
      <c r="C80" s="531"/>
      <c r="D80" s="532"/>
      <c r="E80" s="532"/>
      <c r="F80" s="532"/>
      <c r="G80" s="532"/>
      <c r="H80" s="532"/>
      <c r="I80" s="532"/>
      <c r="J80" s="532"/>
      <c r="K80" s="532"/>
      <c r="L80" s="533"/>
      <c r="M80" s="530"/>
      <c r="N80" s="530"/>
      <c r="O80" s="530"/>
      <c r="P80" s="530"/>
      <c r="Q80" s="530"/>
      <c r="R80" s="527"/>
      <c r="S80" s="528"/>
      <c r="T80" s="528"/>
      <c r="U80" s="528"/>
      <c r="V80" s="529"/>
      <c r="W80" s="28"/>
      <c r="X80" s="4"/>
      <c r="Y80" s="5"/>
      <c r="Z80" s="353"/>
      <c r="AA80" s="354"/>
    </row>
    <row r="81" spans="1:27" ht="33.950000000000003" customHeight="1">
      <c r="A81" s="336"/>
      <c r="B81" s="355">
        <f t="shared" si="0"/>
        <v>29</v>
      </c>
      <c r="C81" s="531"/>
      <c r="D81" s="532"/>
      <c r="E81" s="532"/>
      <c r="F81" s="532"/>
      <c r="G81" s="532"/>
      <c r="H81" s="532"/>
      <c r="I81" s="532"/>
      <c r="J81" s="532"/>
      <c r="K81" s="532"/>
      <c r="L81" s="533"/>
      <c r="M81" s="530"/>
      <c r="N81" s="530"/>
      <c r="O81" s="530"/>
      <c r="P81" s="530"/>
      <c r="Q81" s="530"/>
      <c r="R81" s="527"/>
      <c r="S81" s="528"/>
      <c r="T81" s="528"/>
      <c r="U81" s="528"/>
      <c r="V81" s="529"/>
      <c r="W81" s="28"/>
      <c r="X81" s="4"/>
      <c r="Y81" s="5"/>
      <c r="Z81" s="353"/>
      <c r="AA81" s="354"/>
    </row>
    <row r="82" spans="1:27" ht="33.950000000000003" customHeight="1">
      <c r="A82" s="336"/>
      <c r="B82" s="355">
        <f t="shared" si="0"/>
        <v>30</v>
      </c>
      <c r="C82" s="531"/>
      <c r="D82" s="532"/>
      <c r="E82" s="532"/>
      <c r="F82" s="532"/>
      <c r="G82" s="532"/>
      <c r="H82" s="532"/>
      <c r="I82" s="532"/>
      <c r="J82" s="532"/>
      <c r="K82" s="532"/>
      <c r="L82" s="533"/>
      <c r="M82" s="530"/>
      <c r="N82" s="530"/>
      <c r="O82" s="530"/>
      <c r="P82" s="530"/>
      <c r="Q82" s="530"/>
      <c r="R82" s="527"/>
      <c r="S82" s="528"/>
      <c r="T82" s="528"/>
      <c r="U82" s="528"/>
      <c r="V82" s="529"/>
      <c r="W82" s="28"/>
      <c r="X82" s="4"/>
      <c r="Y82" s="5"/>
      <c r="Z82" s="353"/>
      <c r="AA82" s="354"/>
    </row>
    <row r="83" spans="1:27" ht="33.950000000000003" customHeight="1">
      <c r="A83" s="336"/>
      <c r="B83" s="355">
        <f t="shared" si="0"/>
        <v>31</v>
      </c>
      <c r="C83" s="531"/>
      <c r="D83" s="532"/>
      <c r="E83" s="532"/>
      <c r="F83" s="532"/>
      <c r="G83" s="532"/>
      <c r="H83" s="532"/>
      <c r="I83" s="532"/>
      <c r="J83" s="532"/>
      <c r="K83" s="532"/>
      <c r="L83" s="533"/>
      <c r="M83" s="530"/>
      <c r="N83" s="530"/>
      <c r="O83" s="530"/>
      <c r="P83" s="530"/>
      <c r="Q83" s="530"/>
      <c r="R83" s="527"/>
      <c r="S83" s="528"/>
      <c r="T83" s="528"/>
      <c r="U83" s="528"/>
      <c r="V83" s="529"/>
      <c r="W83" s="28"/>
      <c r="X83" s="4"/>
      <c r="Y83" s="5"/>
      <c r="Z83" s="353"/>
      <c r="AA83" s="354"/>
    </row>
    <row r="84" spans="1:27" ht="33.950000000000003" customHeight="1">
      <c r="A84" s="336"/>
      <c r="B84" s="355">
        <f t="shared" si="0"/>
        <v>32</v>
      </c>
      <c r="C84" s="531"/>
      <c r="D84" s="532"/>
      <c r="E84" s="532"/>
      <c r="F84" s="532"/>
      <c r="G84" s="532"/>
      <c r="H84" s="532"/>
      <c r="I84" s="532"/>
      <c r="J84" s="532"/>
      <c r="K84" s="532"/>
      <c r="L84" s="533"/>
      <c r="M84" s="530"/>
      <c r="N84" s="530"/>
      <c r="O84" s="530"/>
      <c r="P84" s="530"/>
      <c r="Q84" s="530"/>
      <c r="R84" s="527"/>
      <c r="S84" s="528"/>
      <c r="T84" s="528"/>
      <c r="U84" s="528"/>
      <c r="V84" s="529"/>
      <c r="W84" s="28"/>
      <c r="X84" s="4"/>
      <c r="Y84" s="5"/>
      <c r="Z84" s="353"/>
      <c r="AA84" s="354"/>
    </row>
    <row r="85" spans="1:27" ht="33.950000000000003" customHeight="1">
      <c r="A85" s="336"/>
      <c r="B85" s="355">
        <f t="shared" si="0"/>
        <v>33</v>
      </c>
      <c r="C85" s="531"/>
      <c r="D85" s="532"/>
      <c r="E85" s="532"/>
      <c r="F85" s="532"/>
      <c r="G85" s="532"/>
      <c r="H85" s="532"/>
      <c r="I85" s="532"/>
      <c r="J85" s="532"/>
      <c r="K85" s="532"/>
      <c r="L85" s="533"/>
      <c r="M85" s="530"/>
      <c r="N85" s="530"/>
      <c r="O85" s="530"/>
      <c r="P85" s="530"/>
      <c r="Q85" s="530"/>
      <c r="R85" s="527"/>
      <c r="S85" s="528"/>
      <c r="T85" s="528"/>
      <c r="U85" s="528"/>
      <c r="V85" s="529"/>
      <c r="W85" s="28"/>
      <c r="X85" s="4"/>
      <c r="Y85" s="5"/>
      <c r="Z85" s="353"/>
      <c r="AA85" s="354"/>
    </row>
    <row r="86" spans="1:27" ht="33.950000000000003" customHeight="1">
      <c r="A86" s="336"/>
      <c r="B86" s="355">
        <f t="shared" si="0"/>
        <v>34</v>
      </c>
      <c r="C86" s="531"/>
      <c r="D86" s="532"/>
      <c r="E86" s="532"/>
      <c r="F86" s="532"/>
      <c r="G86" s="532"/>
      <c r="H86" s="532"/>
      <c r="I86" s="532"/>
      <c r="J86" s="532"/>
      <c r="K86" s="532"/>
      <c r="L86" s="533"/>
      <c r="M86" s="530"/>
      <c r="N86" s="530"/>
      <c r="O86" s="530"/>
      <c r="P86" s="530"/>
      <c r="Q86" s="530"/>
      <c r="R86" s="527"/>
      <c r="S86" s="528"/>
      <c r="T86" s="528"/>
      <c r="U86" s="528"/>
      <c r="V86" s="529"/>
      <c r="W86" s="28"/>
      <c r="X86" s="4"/>
      <c r="Y86" s="5"/>
      <c r="Z86" s="353"/>
      <c r="AA86" s="354"/>
    </row>
    <row r="87" spans="1:27" ht="33.950000000000003" customHeight="1">
      <c r="A87" s="336"/>
      <c r="B87" s="355">
        <f t="shared" si="0"/>
        <v>35</v>
      </c>
      <c r="C87" s="531"/>
      <c r="D87" s="532"/>
      <c r="E87" s="532"/>
      <c r="F87" s="532"/>
      <c r="G87" s="532"/>
      <c r="H87" s="532"/>
      <c r="I87" s="532"/>
      <c r="J87" s="532"/>
      <c r="K87" s="532"/>
      <c r="L87" s="533"/>
      <c r="M87" s="530"/>
      <c r="N87" s="530"/>
      <c r="O87" s="530"/>
      <c r="P87" s="530"/>
      <c r="Q87" s="530"/>
      <c r="R87" s="527"/>
      <c r="S87" s="528"/>
      <c r="T87" s="528"/>
      <c r="U87" s="528"/>
      <c r="V87" s="529"/>
      <c r="W87" s="28"/>
      <c r="X87" s="4"/>
      <c r="Y87" s="5"/>
      <c r="Z87" s="353"/>
      <c r="AA87" s="354"/>
    </row>
    <row r="88" spans="1:27" ht="33.950000000000003" customHeight="1">
      <c r="A88" s="336"/>
      <c r="B88" s="355">
        <f t="shared" si="0"/>
        <v>36</v>
      </c>
      <c r="C88" s="531"/>
      <c r="D88" s="532"/>
      <c r="E88" s="532"/>
      <c r="F88" s="532"/>
      <c r="G88" s="532"/>
      <c r="H88" s="532"/>
      <c r="I88" s="532"/>
      <c r="J88" s="532"/>
      <c r="K88" s="532"/>
      <c r="L88" s="533"/>
      <c r="M88" s="530"/>
      <c r="N88" s="530"/>
      <c r="O88" s="530"/>
      <c r="P88" s="530"/>
      <c r="Q88" s="530"/>
      <c r="R88" s="527"/>
      <c r="S88" s="528"/>
      <c r="T88" s="528"/>
      <c r="U88" s="528"/>
      <c r="V88" s="529"/>
      <c r="W88" s="28"/>
      <c r="X88" s="4"/>
      <c r="Y88" s="5"/>
      <c r="Z88" s="353"/>
      <c r="AA88" s="354"/>
    </row>
    <row r="89" spans="1:27" ht="33.950000000000003" customHeight="1">
      <c r="A89" s="336"/>
      <c r="B89" s="355">
        <f t="shared" si="0"/>
        <v>37</v>
      </c>
      <c r="C89" s="531"/>
      <c r="D89" s="532"/>
      <c r="E89" s="532"/>
      <c r="F89" s="532"/>
      <c r="G89" s="532"/>
      <c r="H89" s="532"/>
      <c r="I89" s="532"/>
      <c r="J89" s="532"/>
      <c r="K89" s="532"/>
      <c r="L89" s="533"/>
      <c r="M89" s="530"/>
      <c r="N89" s="530"/>
      <c r="O89" s="530"/>
      <c r="P89" s="530"/>
      <c r="Q89" s="530"/>
      <c r="R89" s="527"/>
      <c r="S89" s="528"/>
      <c r="T89" s="528"/>
      <c r="U89" s="528"/>
      <c r="V89" s="529"/>
      <c r="W89" s="28"/>
      <c r="X89" s="4"/>
      <c r="Y89" s="5"/>
      <c r="Z89" s="353"/>
      <c r="AA89" s="354"/>
    </row>
    <row r="90" spans="1:27" ht="33.950000000000003" customHeight="1">
      <c r="A90" s="336"/>
      <c r="B90" s="355">
        <f t="shared" si="0"/>
        <v>38</v>
      </c>
      <c r="C90" s="531"/>
      <c r="D90" s="532"/>
      <c r="E90" s="532"/>
      <c r="F90" s="532"/>
      <c r="G90" s="532"/>
      <c r="H90" s="532"/>
      <c r="I90" s="532"/>
      <c r="J90" s="532"/>
      <c r="K90" s="532"/>
      <c r="L90" s="533"/>
      <c r="M90" s="530"/>
      <c r="N90" s="530"/>
      <c r="O90" s="530"/>
      <c r="P90" s="530"/>
      <c r="Q90" s="530"/>
      <c r="R90" s="527"/>
      <c r="S90" s="528"/>
      <c r="T90" s="528"/>
      <c r="U90" s="528"/>
      <c r="V90" s="529"/>
      <c r="W90" s="28"/>
      <c r="X90" s="4"/>
      <c r="Y90" s="5"/>
      <c r="Z90" s="353"/>
      <c r="AA90" s="354"/>
    </row>
    <row r="91" spans="1:27" ht="33.950000000000003" customHeight="1">
      <c r="A91" s="336"/>
      <c r="B91" s="355">
        <f t="shared" si="0"/>
        <v>39</v>
      </c>
      <c r="C91" s="531"/>
      <c r="D91" s="532"/>
      <c r="E91" s="532"/>
      <c r="F91" s="532"/>
      <c r="G91" s="532"/>
      <c r="H91" s="532"/>
      <c r="I91" s="532"/>
      <c r="J91" s="532"/>
      <c r="K91" s="532"/>
      <c r="L91" s="533"/>
      <c r="M91" s="530"/>
      <c r="N91" s="530"/>
      <c r="O91" s="530"/>
      <c r="P91" s="530"/>
      <c r="Q91" s="530"/>
      <c r="R91" s="527"/>
      <c r="S91" s="528"/>
      <c r="T91" s="528"/>
      <c r="U91" s="528"/>
      <c r="V91" s="529"/>
      <c r="W91" s="28"/>
      <c r="X91" s="4"/>
      <c r="Y91" s="5"/>
      <c r="Z91" s="353"/>
      <c r="AA91" s="354"/>
    </row>
    <row r="92" spans="1:27" ht="33.950000000000003" customHeight="1">
      <c r="A92" s="336"/>
      <c r="B92" s="355">
        <f t="shared" si="0"/>
        <v>40</v>
      </c>
      <c r="C92" s="531"/>
      <c r="D92" s="532"/>
      <c r="E92" s="532"/>
      <c r="F92" s="532"/>
      <c r="G92" s="532"/>
      <c r="H92" s="532"/>
      <c r="I92" s="532"/>
      <c r="J92" s="532"/>
      <c r="K92" s="532"/>
      <c r="L92" s="533"/>
      <c r="M92" s="530"/>
      <c r="N92" s="530"/>
      <c r="O92" s="530"/>
      <c r="P92" s="530"/>
      <c r="Q92" s="530"/>
      <c r="R92" s="527"/>
      <c r="S92" s="528"/>
      <c r="T92" s="528"/>
      <c r="U92" s="528"/>
      <c r="V92" s="529"/>
      <c r="W92" s="28"/>
      <c r="X92" s="4"/>
      <c r="Y92" s="5"/>
      <c r="Z92" s="353"/>
      <c r="AA92" s="354"/>
    </row>
    <row r="93" spans="1:27" ht="33.950000000000003" customHeight="1">
      <c r="A93" s="336"/>
      <c r="B93" s="355">
        <f t="shared" si="0"/>
        <v>41</v>
      </c>
      <c r="C93" s="531"/>
      <c r="D93" s="532"/>
      <c r="E93" s="532"/>
      <c r="F93" s="532"/>
      <c r="G93" s="532"/>
      <c r="H93" s="532"/>
      <c r="I93" s="532"/>
      <c r="J93" s="532"/>
      <c r="K93" s="532"/>
      <c r="L93" s="533"/>
      <c r="M93" s="530"/>
      <c r="N93" s="530"/>
      <c r="O93" s="530"/>
      <c r="P93" s="530"/>
      <c r="Q93" s="530"/>
      <c r="R93" s="527"/>
      <c r="S93" s="528"/>
      <c r="T93" s="528"/>
      <c r="U93" s="528"/>
      <c r="V93" s="529"/>
      <c r="W93" s="28"/>
      <c r="X93" s="4"/>
      <c r="Y93" s="5"/>
      <c r="Z93" s="353"/>
      <c r="AA93" s="354"/>
    </row>
    <row r="94" spans="1:27" ht="33.950000000000003" customHeight="1">
      <c r="A94" s="336"/>
      <c r="B94" s="355">
        <f t="shared" si="0"/>
        <v>42</v>
      </c>
      <c r="C94" s="531"/>
      <c r="D94" s="532"/>
      <c r="E94" s="532"/>
      <c r="F94" s="532"/>
      <c r="G94" s="532"/>
      <c r="H94" s="532"/>
      <c r="I94" s="532"/>
      <c r="J94" s="532"/>
      <c r="K94" s="532"/>
      <c r="L94" s="533"/>
      <c r="M94" s="530"/>
      <c r="N94" s="530"/>
      <c r="O94" s="530"/>
      <c r="P94" s="530"/>
      <c r="Q94" s="530"/>
      <c r="R94" s="527"/>
      <c r="S94" s="528"/>
      <c r="T94" s="528"/>
      <c r="U94" s="528"/>
      <c r="V94" s="529"/>
      <c r="W94" s="28"/>
      <c r="X94" s="4"/>
      <c r="Y94" s="5"/>
      <c r="Z94" s="353"/>
      <c r="AA94" s="354"/>
    </row>
    <row r="95" spans="1:27" ht="33.950000000000003" customHeight="1">
      <c r="A95" s="336"/>
      <c r="B95" s="355">
        <f t="shared" si="0"/>
        <v>43</v>
      </c>
      <c r="C95" s="531"/>
      <c r="D95" s="532"/>
      <c r="E95" s="532"/>
      <c r="F95" s="532"/>
      <c r="G95" s="532"/>
      <c r="H95" s="532"/>
      <c r="I95" s="532"/>
      <c r="J95" s="532"/>
      <c r="K95" s="532"/>
      <c r="L95" s="533"/>
      <c r="M95" s="530"/>
      <c r="N95" s="530"/>
      <c r="O95" s="530"/>
      <c r="P95" s="530"/>
      <c r="Q95" s="530"/>
      <c r="R95" s="527"/>
      <c r="S95" s="528"/>
      <c r="T95" s="528"/>
      <c r="U95" s="528"/>
      <c r="V95" s="529"/>
      <c r="W95" s="28"/>
      <c r="X95" s="4"/>
      <c r="Y95" s="5"/>
      <c r="Z95" s="353"/>
      <c r="AA95" s="354"/>
    </row>
    <row r="96" spans="1:27" ht="33.950000000000003" customHeight="1">
      <c r="A96" s="336"/>
      <c r="B96" s="355">
        <f t="shared" si="0"/>
        <v>44</v>
      </c>
      <c r="C96" s="531"/>
      <c r="D96" s="532"/>
      <c r="E96" s="532"/>
      <c r="F96" s="532"/>
      <c r="G96" s="532"/>
      <c r="H96" s="532"/>
      <c r="I96" s="532"/>
      <c r="J96" s="532"/>
      <c r="K96" s="532"/>
      <c r="L96" s="533"/>
      <c r="M96" s="530"/>
      <c r="N96" s="530"/>
      <c r="O96" s="530"/>
      <c r="P96" s="530"/>
      <c r="Q96" s="530"/>
      <c r="R96" s="527"/>
      <c r="S96" s="528"/>
      <c r="T96" s="528"/>
      <c r="U96" s="528"/>
      <c r="V96" s="529"/>
      <c r="W96" s="28"/>
      <c r="X96" s="4"/>
      <c r="Y96" s="5"/>
      <c r="Z96" s="353"/>
      <c r="AA96" s="354"/>
    </row>
    <row r="97" spans="1:27" ht="33.950000000000003" customHeight="1">
      <c r="A97" s="336"/>
      <c r="B97" s="355">
        <f t="shared" si="0"/>
        <v>45</v>
      </c>
      <c r="C97" s="531"/>
      <c r="D97" s="532"/>
      <c r="E97" s="532"/>
      <c r="F97" s="532"/>
      <c r="G97" s="532"/>
      <c r="H97" s="532"/>
      <c r="I97" s="532"/>
      <c r="J97" s="532"/>
      <c r="K97" s="532"/>
      <c r="L97" s="533"/>
      <c r="M97" s="530"/>
      <c r="N97" s="530"/>
      <c r="O97" s="530"/>
      <c r="P97" s="530"/>
      <c r="Q97" s="530"/>
      <c r="R97" s="527"/>
      <c r="S97" s="528"/>
      <c r="T97" s="528"/>
      <c r="U97" s="528"/>
      <c r="V97" s="529"/>
      <c r="W97" s="28"/>
      <c r="X97" s="4"/>
      <c r="Y97" s="5"/>
      <c r="Z97" s="353"/>
      <c r="AA97" s="354"/>
    </row>
    <row r="98" spans="1:27" ht="33.950000000000003" customHeight="1">
      <c r="A98" s="336"/>
      <c r="B98" s="355">
        <f t="shared" si="0"/>
        <v>46</v>
      </c>
      <c r="C98" s="531"/>
      <c r="D98" s="532"/>
      <c r="E98" s="532"/>
      <c r="F98" s="532"/>
      <c r="G98" s="532"/>
      <c r="H98" s="532"/>
      <c r="I98" s="532"/>
      <c r="J98" s="532"/>
      <c r="K98" s="532"/>
      <c r="L98" s="533"/>
      <c r="M98" s="530"/>
      <c r="N98" s="530"/>
      <c r="O98" s="530"/>
      <c r="P98" s="530"/>
      <c r="Q98" s="530"/>
      <c r="R98" s="527"/>
      <c r="S98" s="528"/>
      <c r="T98" s="528"/>
      <c r="U98" s="528"/>
      <c r="V98" s="529"/>
      <c r="W98" s="28"/>
      <c r="X98" s="4"/>
      <c r="Y98" s="5"/>
      <c r="Z98" s="353"/>
      <c r="AA98" s="354"/>
    </row>
    <row r="99" spans="1:27" ht="33.950000000000003" customHeight="1">
      <c r="A99" s="336"/>
      <c r="B99" s="355">
        <f t="shared" si="0"/>
        <v>47</v>
      </c>
      <c r="C99" s="531"/>
      <c r="D99" s="532"/>
      <c r="E99" s="532"/>
      <c r="F99" s="532"/>
      <c r="G99" s="532"/>
      <c r="H99" s="532"/>
      <c r="I99" s="532"/>
      <c r="J99" s="532"/>
      <c r="K99" s="532"/>
      <c r="L99" s="533"/>
      <c r="M99" s="530"/>
      <c r="N99" s="530"/>
      <c r="O99" s="530"/>
      <c r="P99" s="530"/>
      <c r="Q99" s="530"/>
      <c r="R99" s="527"/>
      <c r="S99" s="528"/>
      <c r="T99" s="528"/>
      <c r="U99" s="528"/>
      <c r="V99" s="529"/>
      <c r="W99" s="28"/>
      <c r="X99" s="4"/>
      <c r="Y99" s="5"/>
      <c r="Z99" s="353"/>
      <c r="AA99" s="354"/>
    </row>
    <row r="100" spans="1:27" ht="33.950000000000003" customHeight="1">
      <c r="A100" s="336"/>
      <c r="B100" s="355">
        <f t="shared" si="0"/>
        <v>48</v>
      </c>
      <c r="C100" s="531"/>
      <c r="D100" s="532"/>
      <c r="E100" s="532"/>
      <c r="F100" s="532"/>
      <c r="G100" s="532"/>
      <c r="H100" s="532"/>
      <c r="I100" s="532"/>
      <c r="J100" s="532"/>
      <c r="K100" s="532"/>
      <c r="L100" s="533"/>
      <c r="M100" s="530"/>
      <c r="N100" s="530"/>
      <c r="O100" s="530"/>
      <c r="P100" s="530"/>
      <c r="Q100" s="530"/>
      <c r="R100" s="527"/>
      <c r="S100" s="528"/>
      <c r="T100" s="528"/>
      <c r="U100" s="528"/>
      <c r="V100" s="529"/>
      <c r="W100" s="28"/>
      <c r="X100" s="4"/>
      <c r="Y100" s="5"/>
      <c r="Z100" s="353"/>
      <c r="AA100" s="354"/>
    </row>
    <row r="101" spans="1:27" ht="33.950000000000003" customHeight="1">
      <c r="A101" s="336"/>
      <c r="B101" s="355">
        <f t="shared" si="0"/>
        <v>49</v>
      </c>
      <c r="C101" s="531"/>
      <c r="D101" s="532"/>
      <c r="E101" s="532"/>
      <c r="F101" s="532"/>
      <c r="G101" s="532"/>
      <c r="H101" s="532"/>
      <c r="I101" s="532"/>
      <c r="J101" s="532"/>
      <c r="K101" s="532"/>
      <c r="L101" s="533"/>
      <c r="M101" s="530"/>
      <c r="N101" s="530"/>
      <c r="O101" s="530"/>
      <c r="P101" s="530"/>
      <c r="Q101" s="530"/>
      <c r="R101" s="527"/>
      <c r="S101" s="528"/>
      <c r="T101" s="528"/>
      <c r="U101" s="528"/>
      <c r="V101" s="529"/>
      <c r="W101" s="28"/>
      <c r="X101" s="4"/>
      <c r="Y101" s="5"/>
      <c r="Z101" s="353"/>
      <c r="AA101" s="354"/>
    </row>
    <row r="102" spans="1:27" ht="33.950000000000003" customHeight="1">
      <c r="A102" s="336"/>
      <c r="B102" s="355">
        <f t="shared" si="0"/>
        <v>50</v>
      </c>
      <c r="C102" s="531"/>
      <c r="D102" s="532"/>
      <c r="E102" s="532"/>
      <c r="F102" s="532"/>
      <c r="G102" s="532"/>
      <c r="H102" s="532"/>
      <c r="I102" s="532"/>
      <c r="J102" s="532"/>
      <c r="K102" s="532"/>
      <c r="L102" s="533"/>
      <c r="M102" s="530"/>
      <c r="N102" s="530"/>
      <c r="O102" s="530"/>
      <c r="P102" s="530"/>
      <c r="Q102" s="530"/>
      <c r="R102" s="527"/>
      <c r="S102" s="528"/>
      <c r="T102" s="528"/>
      <c r="U102" s="528"/>
      <c r="V102" s="529"/>
      <c r="W102" s="28"/>
      <c r="X102" s="4"/>
      <c r="Y102" s="5"/>
      <c r="Z102" s="353"/>
      <c r="AA102" s="354"/>
    </row>
    <row r="103" spans="1:27" ht="33.950000000000003" customHeight="1">
      <c r="A103" s="336"/>
      <c r="B103" s="355">
        <f t="shared" si="0"/>
        <v>51</v>
      </c>
      <c r="C103" s="531"/>
      <c r="D103" s="532"/>
      <c r="E103" s="532"/>
      <c r="F103" s="532"/>
      <c r="G103" s="532"/>
      <c r="H103" s="532"/>
      <c r="I103" s="532"/>
      <c r="J103" s="532"/>
      <c r="K103" s="532"/>
      <c r="L103" s="533"/>
      <c r="M103" s="530"/>
      <c r="N103" s="530"/>
      <c r="O103" s="530"/>
      <c r="P103" s="530"/>
      <c r="Q103" s="530"/>
      <c r="R103" s="527"/>
      <c r="S103" s="528"/>
      <c r="T103" s="528"/>
      <c r="U103" s="528"/>
      <c r="V103" s="529"/>
      <c r="W103" s="28"/>
      <c r="X103" s="4"/>
      <c r="Y103" s="5"/>
      <c r="Z103" s="353"/>
      <c r="AA103" s="354"/>
    </row>
    <row r="104" spans="1:27" ht="33.950000000000003" customHeight="1">
      <c r="A104" s="336"/>
      <c r="B104" s="355">
        <f t="shared" si="0"/>
        <v>52</v>
      </c>
      <c r="C104" s="531"/>
      <c r="D104" s="532"/>
      <c r="E104" s="532"/>
      <c r="F104" s="532"/>
      <c r="G104" s="532"/>
      <c r="H104" s="532"/>
      <c r="I104" s="532"/>
      <c r="J104" s="532"/>
      <c r="K104" s="532"/>
      <c r="L104" s="533"/>
      <c r="M104" s="530"/>
      <c r="N104" s="530"/>
      <c r="O104" s="530"/>
      <c r="P104" s="530"/>
      <c r="Q104" s="530"/>
      <c r="R104" s="527"/>
      <c r="S104" s="528"/>
      <c r="T104" s="528"/>
      <c r="U104" s="528"/>
      <c r="V104" s="529"/>
      <c r="W104" s="28"/>
      <c r="X104" s="4"/>
      <c r="Y104" s="5"/>
      <c r="Z104" s="353"/>
      <c r="AA104" s="354"/>
    </row>
    <row r="105" spans="1:27" ht="33.950000000000003" customHeight="1">
      <c r="A105" s="336"/>
      <c r="B105" s="355">
        <f t="shared" si="0"/>
        <v>53</v>
      </c>
      <c r="C105" s="531"/>
      <c r="D105" s="532"/>
      <c r="E105" s="532"/>
      <c r="F105" s="532"/>
      <c r="G105" s="532"/>
      <c r="H105" s="532"/>
      <c r="I105" s="532"/>
      <c r="J105" s="532"/>
      <c r="K105" s="532"/>
      <c r="L105" s="533"/>
      <c r="M105" s="530"/>
      <c r="N105" s="530"/>
      <c r="O105" s="530"/>
      <c r="P105" s="530"/>
      <c r="Q105" s="530"/>
      <c r="R105" s="527"/>
      <c r="S105" s="528"/>
      <c r="T105" s="528"/>
      <c r="U105" s="528"/>
      <c r="V105" s="529"/>
      <c r="W105" s="28"/>
      <c r="X105" s="4"/>
      <c r="Y105" s="5"/>
      <c r="Z105" s="353"/>
      <c r="AA105" s="354"/>
    </row>
    <row r="106" spans="1:27" ht="33.950000000000003" customHeight="1">
      <c r="A106" s="336"/>
      <c r="B106" s="355">
        <f t="shared" si="0"/>
        <v>54</v>
      </c>
      <c r="C106" s="531"/>
      <c r="D106" s="532"/>
      <c r="E106" s="532"/>
      <c r="F106" s="532"/>
      <c r="G106" s="532"/>
      <c r="H106" s="532"/>
      <c r="I106" s="532"/>
      <c r="J106" s="532"/>
      <c r="K106" s="532"/>
      <c r="L106" s="533"/>
      <c r="M106" s="530"/>
      <c r="N106" s="530"/>
      <c r="O106" s="530"/>
      <c r="P106" s="530"/>
      <c r="Q106" s="530"/>
      <c r="R106" s="527"/>
      <c r="S106" s="528"/>
      <c r="T106" s="528"/>
      <c r="U106" s="528"/>
      <c r="V106" s="529"/>
      <c r="W106" s="28"/>
      <c r="X106" s="4"/>
      <c r="Y106" s="5"/>
      <c r="Z106" s="353"/>
      <c r="AA106" s="354"/>
    </row>
    <row r="107" spans="1:27" ht="33.950000000000003" customHeight="1">
      <c r="A107" s="336"/>
      <c r="B107" s="355">
        <f t="shared" si="0"/>
        <v>55</v>
      </c>
      <c r="C107" s="531"/>
      <c r="D107" s="532"/>
      <c r="E107" s="532"/>
      <c r="F107" s="532"/>
      <c r="G107" s="532"/>
      <c r="H107" s="532"/>
      <c r="I107" s="532"/>
      <c r="J107" s="532"/>
      <c r="K107" s="532"/>
      <c r="L107" s="533"/>
      <c r="M107" s="530"/>
      <c r="N107" s="530"/>
      <c r="O107" s="530"/>
      <c r="P107" s="530"/>
      <c r="Q107" s="530"/>
      <c r="R107" s="527"/>
      <c r="S107" s="528"/>
      <c r="T107" s="528"/>
      <c r="U107" s="528"/>
      <c r="V107" s="529"/>
      <c r="W107" s="28"/>
      <c r="X107" s="4"/>
      <c r="Y107" s="5"/>
      <c r="Z107" s="353"/>
      <c r="AA107" s="354"/>
    </row>
    <row r="108" spans="1:27" ht="33.950000000000003" customHeight="1">
      <c r="A108" s="336"/>
      <c r="B108" s="355">
        <f t="shared" si="0"/>
        <v>56</v>
      </c>
      <c r="C108" s="531"/>
      <c r="D108" s="532"/>
      <c r="E108" s="532"/>
      <c r="F108" s="532"/>
      <c r="G108" s="532"/>
      <c r="H108" s="532"/>
      <c r="I108" s="532"/>
      <c r="J108" s="532"/>
      <c r="K108" s="532"/>
      <c r="L108" s="533"/>
      <c r="M108" s="530"/>
      <c r="N108" s="530"/>
      <c r="O108" s="530"/>
      <c r="P108" s="530"/>
      <c r="Q108" s="530"/>
      <c r="R108" s="527"/>
      <c r="S108" s="528"/>
      <c r="T108" s="528"/>
      <c r="U108" s="528"/>
      <c r="V108" s="529"/>
      <c r="W108" s="28"/>
      <c r="X108" s="4"/>
      <c r="Y108" s="5"/>
      <c r="Z108" s="353"/>
      <c r="AA108" s="354"/>
    </row>
    <row r="109" spans="1:27" ht="33.950000000000003" customHeight="1">
      <c r="A109" s="336"/>
      <c r="B109" s="355">
        <f t="shared" si="0"/>
        <v>57</v>
      </c>
      <c r="C109" s="531"/>
      <c r="D109" s="532"/>
      <c r="E109" s="532"/>
      <c r="F109" s="532"/>
      <c r="G109" s="532"/>
      <c r="H109" s="532"/>
      <c r="I109" s="532"/>
      <c r="J109" s="532"/>
      <c r="K109" s="532"/>
      <c r="L109" s="533"/>
      <c r="M109" s="530"/>
      <c r="N109" s="530"/>
      <c r="O109" s="530"/>
      <c r="P109" s="530"/>
      <c r="Q109" s="530"/>
      <c r="R109" s="527"/>
      <c r="S109" s="528"/>
      <c r="T109" s="528"/>
      <c r="U109" s="528"/>
      <c r="V109" s="529"/>
      <c r="W109" s="28"/>
      <c r="X109" s="4"/>
      <c r="Y109" s="5"/>
      <c r="Z109" s="353"/>
      <c r="AA109" s="354"/>
    </row>
    <row r="110" spans="1:27" ht="33.950000000000003" customHeight="1">
      <c r="A110" s="336"/>
      <c r="B110" s="355">
        <f t="shared" si="0"/>
        <v>58</v>
      </c>
      <c r="C110" s="531"/>
      <c r="D110" s="532"/>
      <c r="E110" s="532"/>
      <c r="F110" s="532"/>
      <c r="G110" s="532"/>
      <c r="H110" s="532"/>
      <c r="I110" s="532"/>
      <c r="J110" s="532"/>
      <c r="K110" s="532"/>
      <c r="L110" s="533"/>
      <c r="M110" s="530"/>
      <c r="N110" s="530"/>
      <c r="O110" s="530"/>
      <c r="P110" s="530"/>
      <c r="Q110" s="530"/>
      <c r="R110" s="527"/>
      <c r="S110" s="528"/>
      <c r="T110" s="528"/>
      <c r="U110" s="528"/>
      <c r="V110" s="529"/>
      <c r="W110" s="28"/>
      <c r="X110" s="4"/>
      <c r="Y110" s="5"/>
      <c r="Z110" s="353"/>
      <c r="AA110" s="354"/>
    </row>
    <row r="111" spans="1:27" ht="33.950000000000003" customHeight="1">
      <c r="A111" s="336"/>
      <c r="B111" s="355">
        <f t="shared" si="0"/>
        <v>59</v>
      </c>
      <c r="C111" s="531"/>
      <c r="D111" s="532"/>
      <c r="E111" s="532"/>
      <c r="F111" s="532"/>
      <c r="G111" s="532"/>
      <c r="H111" s="532"/>
      <c r="I111" s="532"/>
      <c r="J111" s="532"/>
      <c r="K111" s="532"/>
      <c r="L111" s="533"/>
      <c r="M111" s="530"/>
      <c r="N111" s="530"/>
      <c r="O111" s="530"/>
      <c r="P111" s="530"/>
      <c r="Q111" s="530"/>
      <c r="R111" s="527"/>
      <c r="S111" s="528"/>
      <c r="T111" s="528"/>
      <c r="U111" s="528"/>
      <c r="V111" s="529"/>
      <c r="W111" s="28"/>
      <c r="X111" s="4"/>
      <c r="Y111" s="5"/>
      <c r="Z111" s="353"/>
      <c r="AA111" s="354"/>
    </row>
    <row r="112" spans="1:27" ht="33.950000000000003" customHeight="1">
      <c r="A112" s="336"/>
      <c r="B112" s="355">
        <f t="shared" si="0"/>
        <v>60</v>
      </c>
      <c r="C112" s="531"/>
      <c r="D112" s="532"/>
      <c r="E112" s="532"/>
      <c r="F112" s="532"/>
      <c r="G112" s="532"/>
      <c r="H112" s="532"/>
      <c r="I112" s="532"/>
      <c r="J112" s="532"/>
      <c r="K112" s="532"/>
      <c r="L112" s="533"/>
      <c r="M112" s="530"/>
      <c r="N112" s="530"/>
      <c r="O112" s="530"/>
      <c r="P112" s="530"/>
      <c r="Q112" s="530"/>
      <c r="R112" s="527"/>
      <c r="S112" s="528"/>
      <c r="T112" s="528"/>
      <c r="U112" s="528"/>
      <c r="V112" s="529"/>
      <c r="W112" s="28"/>
      <c r="X112" s="4"/>
      <c r="Y112" s="5"/>
      <c r="Z112" s="353"/>
      <c r="AA112" s="354"/>
    </row>
    <row r="113" spans="1:27" ht="33.950000000000003" customHeight="1">
      <c r="A113" s="336"/>
      <c r="B113" s="355">
        <f t="shared" si="0"/>
        <v>61</v>
      </c>
      <c r="C113" s="531"/>
      <c r="D113" s="532"/>
      <c r="E113" s="532"/>
      <c r="F113" s="532"/>
      <c r="G113" s="532"/>
      <c r="H113" s="532"/>
      <c r="I113" s="532"/>
      <c r="J113" s="532"/>
      <c r="K113" s="532"/>
      <c r="L113" s="533"/>
      <c r="M113" s="530"/>
      <c r="N113" s="530"/>
      <c r="O113" s="530"/>
      <c r="P113" s="530"/>
      <c r="Q113" s="530"/>
      <c r="R113" s="527"/>
      <c r="S113" s="528"/>
      <c r="T113" s="528"/>
      <c r="U113" s="528"/>
      <c r="V113" s="529"/>
      <c r="W113" s="28"/>
      <c r="X113" s="4"/>
      <c r="Y113" s="5"/>
      <c r="Z113" s="353"/>
      <c r="AA113" s="354"/>
    </row>
    <row r="114" spans="1:27" ht="33.950000000000003" customHeight="1">
      <c r="A114" s="336"/>
      <c r="B114" s="355">
        <f t="shared" si="0"/>
        <v>62</v>
      </c>
      <c r="C114" s="531"/>
      <c r="D114" s="532"/>
      <c r="E114" s="532"/>
      <c r="F114" s="532"/>
      <c r="G114" s="532"/>
      <c r="H114" s="532"/>
      <c r="I114" s="532"/>
      <c r="J114" s="532"/>
      <c r="K114" s="532"/>
      <c r="L114" s="533"/>
      <c r="M114" s="530"/>
      <c r="N114" s="530"/>
      <c r="O114" s="530"/>
      <c r="P114" s="530"/>
      <c r="Q114" s="530"/>
      <c r="R114" s="527"/>
      <c r="S114" s="528"/>
      <c r="T114" s="528"/>
      <c r="U114" s="528"/>
      <c r="V114" s="529"/>
      <c r="W114" s="28"/>
      <c r="X114" s="4"/>
      <c r="Y114" s="5"/>
      <c r="Z114" s="353"/>
      <c r="AA114" s="354"/>
    </row>
    <row r="115" spans="1:27" ht="33.950000000000003" customHeight="1">
      <c r="A115" s="336"/>
      <c r="B115" s="355">
        <f t="shared" si="0"/>
        <v>63</v>
      </c>
      <c r="C115" s="531"/>
      <c r="D115" s="532"/>
      <c r="E115" s="532"/>
      <c r="F115" s="532"/>
      <c r="G115" s="532"/>
      <c r="H115" s="532"/>
      <c r="I115" s="532"/>
      <c r="J115" s="532"/>
      <c r="K115" s="532"/>
      <c r="L115" s="533"/>
      <c r="M115" s="530"/>
      <c r="N115" s="530"/>
      <c r="O115" s="530"/>
      <c r="P115" s="530"/>
      <c r="Q115" s="530"/>
      <c r="R115" s="527"/>
      <c r="S115" s="528"/>
      <c r="T115" s="528"/>
      <c r="U115" s="528"/>
      <c r="V115" s="529"/>
      <c r="W115" s="28"/>
      <c r="X115" s="4"/>
      <c r="Y115" s="5"/>
      <c r="Z115" s="353"/>
      <c r="AA115" s="354"/>
    </row>
    <row r="116" spans="1:27" ht="33.950000000000003" customHeight="1">
      <c r="A116" s="336"/>
      <c r="B116" s="355">
        <f t="shared" si="0"/>
        <v>64</v>
      </c>
      <c r="C116" s="531"/>
      <c r="D116" s="532"/>
      <c r="E116" s="532"/>
      <c r="F116" s="532"/>
      <c r="G116" s="532"/>
      <c r="H116" s="532"/>
      <c r="I116" s="532"/>
      <c r="J116" s="532"/>
      <c r="K116" s="532"/>
      <c r="L116" s="533"/>
      <c r="M116" s="530"/>
      <c r="N116" s="530"/>
      <c r="O116" s="530"/>
      <c r="P116" s="530"/>
      <c r="Q116" s="530"/>
      <c r="R116" s="527"/>
      <c r="S116" s="528"/>
      <c r="T116" s="528"/>
      <c r="U116" s="528"/>
      <c r="V116" s="529"/>
      <c r="W116" s="28"/>
      <c r="X116" s="4"/>
      <c r="Y116" s="5"/>
      <c r="Z116" s="353"/>
      <c r="AA116" s="354"/>
    </row>
    <row r="117" spans="1:27" ht="33.950000000000003" customHeight="1">
      <c r="A117" s="336"/>
      <c r="B117" s="355">
        <f t="shared" si="0"/>
        <v>65</v>
      </c>
      <c r="C117" s="531"/>
      <c r="D117" s="532"/>
      <c r="E117" s="532"/>
      <c r="F117" s="532"/>
      <c r="G117" s="532"/>
      <c r="H117" s="532"/>
      <c r="I117" s="532"/>
      <c r="J117" s="532"/>
      <c r="K117" s="532"/>
      <c r="L117" s="533"/>
      <c r="M117" s="530"/>
      <c r="N117" s="530"/>
      <c r="O117" s="530"/>
      <c r="P117" s="530"/>
      <c r="Q117" s="530"/>
      <c r="R117" s="527"/>
      <c r="S117" s="528"/>
      <c r="T117" s="528"/>
      <c r="U117" s="528"/>
      <c r="V117" s="529"/>
      <c r="W117" s="28"/>
      <c r="X117" s="4"/>
      <c r="Y117" s="5"/>
      <c r="Z117" s="353"/>
      <c r="AA117" s="354"/>
    </row>
    <row r="118" spans="1:27" ht="33.950000000000003" customHeight="1">
      <c r="A118" s="336"/>
      <c r="B118" s="355">
        <f t="shared" si="0"/>
        <v>66</v>
      </c>
      <c r="C118" s="531"/>
      <c r="D118" s="532"/>
      <c r="E118" s="532"/>
      <c r="F118" s="532"/>
      <c r="G118" s="532"/>
      <c r="H118" s="532"/>
      <c r="I118" s="532"/>
      <c r="J118" s="532"/>
      <c r="K118" s="532"/>
      <c r="L118" s="533"/>
      <c r="M118" s="530"/>
      <c r="N118" s="530"/>
      <c r="O118" s="530"/>
      <c r="P118" s="530"/>
      <c r="Q118" s="530"/>
      <c r="R118" s="527"/>
      <c r="S118" s="528"/>
      <c r="T118" s="528"/>
      <c r="U118" s="528"/>
      <c r="V118" s="529"/>
      <c r="W118" s="28"/>
      <c r="X118" s="4"/>
      <c r="Y118" s="5"/>
      <c r="Z118" s="353"/>
      <c r="AA118" s="354"/>
    </row>
    <row r="119" spans="1:27" ht="33.950000000000003" customHeight="1">
      <c r="A119" s="336"/>
      <c r="B119" s="355">
        <f t="shared" ref="B119:B152" si="1">B118+1</f>
        <v>67</v>
      </c>
      <c r="C119" s="531"/>
      <c r="D119" s="532"/>
      <c r="E119" s="532"/>
      <c r="F119" s="532"/>
      <c r="G119" s="532"/>
      <c r="H119" s="532"/>
      <c r="I119" s="532"/>
      <c r="J119" s="532"/>
      <c r="K119" s="532"/>
      <c r="L119" s="533"/>
      <c r="M119" s="530"/>
      <c r="N119" s="530"/>
      <c r="O119" s="530"/>
      <c r="P119" s="530"/>
      <c r="Q119" s="530"/>
      <c r="R119" s="527"/>
      <c r="S119" s="528"/>
      <c r="T119" s="528"/>
      <c r="U119" s="528"/>
      <c r="V119" s="529"/>
      <c r="W119" s="28"/>
      <c r="X119" s="4"/>
      <c r="Y119" s="5"/>
      <c r="Z119" s="353"/>
      <c r="AA119" s="354"/>
    </row>
    <row r="120" spans="1:27" ht="33.950000000000003" customHeight="1">
      <c r="A120" s="336"/>
      <c r="B120" s="355">
        <f t="shared" si="1"/>
        <v>68</v>
      </c>
      <c r="C120" s="531"/>
      <c r="D120" s="532"/>
      <c r="E120" s="532"/>
      <c r="F120" s="532"/>
      <c r="G120" s="532"/>
      <c r="H120" s="532"/>
      <c r="I120" s="532"/>
      <c r="J120" s="532"/>
      <c r="K120" s="532"/>
      <c r="L120" s="533"/>
      <c r="M120" s="530"/>
      <c r="N120" s="530"/>
      <c r="O120" s="530"/>
      <c r="P120" s="530"/>
      <c r="Q120" s="530"/>
      <c r="R120" s="527"/>
      <c r="S120" s="528"/>
      <c r="T120" s="528"/>
      <c r="U120" s="528"/>
      <c r="V120" s="529"/>
      <c r="W120" s="28"/>
      <c r="X120" s="4"/>
      <c r="Y120" s="5"/>
      <c r="Z120" s="353"/>
      <c r="AA120" s="354"/>
    </row>
    <row r="121" spans="1:27" ht="33.950000000000003" customHeight="1">
      <c r="A121" s="336"/>
      <c r="B121" s="355">
        <f t="shared" si="1"/>
        <v>69</v>
      </c>
      <c r="C121" s="531"/>
      <c r="D121" s="532"/>
      <c r="E121" s="532"/>
      <c r="F121" s="532"/>
      <c r="G121" s="532"/>
      <c r="H121" s="532"/>
      <c r="I121" s="532"/>
      <c r="J121" s="532"/>
      <c r="K121" s="532"/>
      <c r="L121" s="533"/>
      <c r="M121" s="530"/>
      <c r="N121" s="530"/>
      <c r="O121" s="530"/>
      <c r="P121" s="530"/>
      <c r="Q121" s="530"/>
      <c r="R121" s="527"/>
      <c r="S121" s="528"/>
      <c r="T121" s="528"/>
      <c r="U121" s="528"/>
      <c r="V121" s="529"/>
      <c r="W121" s="28"/>
      <c r="X121" s="4"/>
      <c r="Y121" s="5"/>
      <c r="Z121" s="353"/>
      <c r="AA121" s="354"/>
    </row>
    <row r="122" spans="1:27" ht="33.950000000000003" customHeight="1">
      <c r="A122" s="336"/>
      <c r="B122" s="355">
        <f t="shared" si="1"/>
        <v>70</v>
      </c>
      <c r="C122" s="531"/>
      <c r="D122" s="532"/>
      <c r="E122" s="532"/>
      <c r="F122" s="532"/>
      <c r="G122" s="532"/>
      <c r="H122" s="532"/>
      <c r="I122" s="532"/>
      <c r="J122" s="532"/>
      <c r="K122" s="532"/>
      <c r="L122" s="533"/>
      <c r="M122" s="530"/>
      <c r="N122" s="530"/>
      <c r="O122" s="530"/>
      <c r="P122" s="530"/>
      <c r="Q122" s="530"/>
      <c r="R122" s="527"/>
      <c r="S122" s="528"/>
      <c r="T122" s="528"/>
      <c r="U122" s="528"/>
      <c r="V122" s="529"/>
      <c r="W122" s="28"/>
      <c r="X122" s="4"/>
      <c r="Y122" s="5"/>
      <c r="Z122" s="353"/>
      <c r="AA122" s="354"/>
    </row>
    <row r="123" spans="1:27" ht="33.950000000000003" customHeight="1">
      <c r="A123" s="336"/>
      <c r="B123" s="355">
        <f t="shared" si="1"/>
        <v>71</v>
      </c>
      <c r="C123" s="531"/>
      <c r="D123" s="532"/>
      <c r="E123" s="532"/>
      <c r="F123" s="532"/>
      <c r="G123" s="532"/>
      <c r="H123" s="532"/>
      <c r="I123" s="532"/>
      <c r="J123" s="532"/>
      <c r="K123" s="532"/>
      <c r="L123" s="533"/>
      <c r="M123" s="530"/>
      <c r="N123" s="530"/>
      <c r="O123" s="530"/>
      <c r="P123" s="530"/>
      <c r="Q123" s="530"/>
      <c r="R123" s="527"/>
      <c r="S123" s="528"/>
      <c r="T123" s="528"/>
      <c r="U123" s="528"/>
      <c r="V123" s="529"/>
      <c r="W123" s="28"/>
      <c r="X123" s="4"/>
      <c r="Y123" s="5"/>
      <c r="Z123" s="353"/>
      <c r="AA123" s="354"/>
    </row>
    <row r="124" spans="1:27" ht="33.950000000000003" customHeight="1">
      <c r="A124" s="336"/>
      <c r="B124" s="355">
        <f t="shared" si="1"/>
        <v>72</v>
      </c>
      <c r="C124" s="531"/>
      <c r="D124" s="532"/>
      <c r="E124" s="532"/>
      <c r="F124" s="532"/>
      <c r="G124" s="532"/>
      <c r="H124" s="532"/>
      <c r="I124" s="532"/>
      <c r="J124" s="532"/>
      <c r="K124" s="532"/>
      <c r="L124" s="533"/>
      <c r="M124" s="530"/>
      <c r="N124" s="530"/>
      <c r="O124" s="530"/>
      <c r="P124" s="530"/>
      <c r="Q124" s="530"/>
      <c r="R124" s="527"/>
      <c r="S124" s="528"/>
      <c r="T124" s="528"/>
      <c r="U124" s="528"/>
      <c r="V124" s="529"/>
      <c r="W124" s="28"/>
      <c r="X124" s="4"/>
      <c r="Y124" s="5"/>
      <c r="Z124" s="353"/>
      <c r="AA124" s="354"/>
    </row>
    <row r="125" spans="1:27" ht="33.950000000000003" customHeight="1">
      <c r="A125" s="336"/>
      <c r="B125" s="355">
        <f t="shared" si="1"/>
        <v>73</v>
      </c>
      <c r="C125" s="531"/>
      <c r="D125" s="532"/>
      <c r="E125" s="532"/>
      <c r="F125" s="532"/>
      <c r="G125" s="532"/>
      <c r="H125" s="532"/>
      <c r="I125" s="532"/>
      <c r="J125" s="532"/>
      <c r="K125" s="532"/>
      <c r="L125" s="533"/>
      <c r="M125" s="530"/>
      <c r="N125" s="530"/>
      <c r="O125" s="530"/>
      <c r="P125" s="530"/>
      <c r="Q125" s="530"/>
      <c r="R125" s="527"/>
      <c r="S125" s="528"/>
      <c r="T125" s="528"/>
      <c r="U125" s="528"/>
      <c r="V125" s="529"/>
      <c r="W125" s="28"/>
      <c r="X125" s="4"/>
      <c r="Y125" s="5"/>
      <c r="Z125" s="353"/>
      <c r="AA125" s="354"/>
    </row>
    <row r="126" spans="1:27" ht="33.950000000000003" customHeight="1">
      <c r="A126" s="336"/>
      <c r="B126" s="355">
        <f t="shared" si="1"/>
        <v>74</v>
      </c>
      <c r="C126" s="531"/>
      <c r="D126" s="532"/>
      <c r="E126" s="532"/>
      <c r="F126" s="532"/>
      <c r="G126" s="532"/>
      <c r="H126" s="532"/>
      <c r="I126" s="532"/>
      <c r="J126" s="532"/>
      <c r="K126" s="532"/>
      <c r="L126" s="533"/>
      <c r="M126" s="530"/>
      <c r="N126" s="530"/>
      <c r="O126" s="530"/>
      <c r="P126" s="530"/>
      <c r="Q126" s="530"/>
      <c r="R126" s="527"/>
      <c r="S126" s="528"/>
      <c r="T126" s="528"/>
      <c r="U126" s="528"/>
      <c r="V126" s="529"/>
      <c r="W126" s="28"/>
      <c r="X126" s="4"/>
      <c r="Y126" s="5"/>
      <c r="Z126" s="353"/>
      <c r="AA126" s="354"/>
    </row>
    <row r="127" spans="1:27" ht="33.950000000000003" customHeight="1">
      <c r="A127" s="336"/>
      <c r="B127" s="355">
        <f t="shared" si="1"/>
        <v>75</v>
      </c>
      <c r="C127" s="531"/>
      <c r="D127" s="532"/>
      <c r="E127" s="532"/>
      <c r="F127" s="532"/>
      <c r="G127" s="532"/>
      <c r="H127" s="532"/>
      <c r="I127" s="532"/>
      <c r="J127" s="532"/>
      <c r="K127" s="532"/>
      <c r="L127" s="533"/>
      <c r="M127" s="530"/>
      <c r="N127" s="530"/>
      <c r="O127" s="530"/>
      <c r="P127" s="530"/>
      <c r="Q127" s="530"/>
      <c r="R127" s="527"/>
      <c r="S127" s="528"/>
      <c r="T127" s="528"/>
      <c r="U127" s="528"/>
      <c r="V127" s="529"/>
      <c r="W127" s="28"/>
      <c r="X127" s="4"/>
      <c r="Y127" s="5"/>
      <c r="Z127" s="353"/>
      <c r="AA127" s="354"/>
    </row>
    <row r="128" spans="1:27" ht="33.950000000000003" customHeight="1">
      <c r="A128" s="336"/>
      <c r="B128" s="355">
        <f t="shared" si="1"/>
        <v>76</v>
      </c>
      <c r="C128" s="531"/>
      <c r="D128" s="532"/>
      <c r="E128" s="532"/>
      <c r="F128" s="532"/>
      <c r="G128" s="532"/>
      <c r="H128" s="532"/>
      <c r="I128" s="532"/>
      <c r="J128" s="532"/>
      <c r="K128" s="532"/>
      <c r="L128" s="533"/>
      <c r="M128" s="530"/>
      <c r="N128" s="530"/>
      <c r="O128" s="530"/>
      <c r="P128" s="530"/>
      <c r="Q128" s="530"/>
      <c r="R128" s="527"/>
      <c r="S128" s="528"/>
      <c r="T128" s="528"/>
      <c r="U128" s="528"/>
      <c r="V128" s="529"/>
      <c r="W128" s="28"/>
      <c r="X128" s="4"/>
      <c r="Y128" s="5"/>
      <c r="Z128" s="353"/>
      <c r="AA128" s="354"/>
    </row>
    <row r="129" spans="1:27" ht="33.950000000000003" customHeight="1">
      <c r="A129" s="336"/>
      <c r="B129" s="355">
        <f t="shared" si="1"/>
        <v>77</v>
      </c>
      <c r="C129" s="531"/>
      <c r="D129" s="532"/>
      <c r="E129" s="532"/>
      <c r="F129" s="532"/>
      <c r="G129" s="532"/>
      <c r="H129" s="532"/>
      <c r="I129" s="532"/>
      <c r="J129" s="532"/>
      <c r="K129" s="532"/>
      <c r="L129" s="533"/>
      <c r="M129" s="530"/>
      <c r="N129" s="530"/>
      <c r="O129" s="530"/>
      <c r="P129" s="530"/>
      <c r="Q129" s="530"/>
      <c r="R129" s="527"/>
      <c r="S129" s="528"/>
      <c r="T129" s="528"/>
      <c r="U129" s="528"/>
      <c r="V129" s="529"/>
      <c r="W129" s="28"/>
      <c r="X129" s="4"/>
      <c r="Y129" s="5"/>
      <c r="Z129" s="353"/>
      <c r="AA129" s="354"/>
    </row>
    <row r="130" spans="1:27" ht="33.950000000000003" customHeight="1">
      <c r="A130" s="336"/>
      <c r="B130" s="355">
        <f t="shared" si="1"/>
        <v>78</v>
      </c>
      <c r="C130" s="531"/>
      <c r="D130" s="532"/>
      <c r="E130" s="532"/>
      <c r="F130" s="532"/>
      <c r="G130" s="532"/>
      <c r="H130" s="532"/>
      <c r="I130" s="532"/>
      <c r="J130" s="532"/>
      <c r="K130" s="532"/>
      <c r="L130" s="533"/>
      <c r="M130" s="530"/>
      <c r="N130" s="530"/>
      <c r="O130" s="530"/>
      <c r="P130" s="530"/>
      <c r="Q130" s="530"/>
      <c r="R130" s="527"/>
      <c r="S130" s="528"/>
      <c r="T130" s="528"/>
      <c r="U130" s="528"/>
      <c r="V130" s="529"/>
      <c r="W130" s="28"/>
      <c r="X130" s="4"/>
      <c r="Y130" s="5"/>
      <c r="Z130" s="353"/>
      <c r="AA130" s="354"/>
    </row>
    <row r="131" spans="1:27" ht="33.950000000000003" customHeight="1">
      <c r="A131" s="336"/>
      <c r="B131" s="355">
        <f t="shared" si="1"/>
        <v>79</v>
      </c>
      <c r="C131" s="531"/>
      <c r="D131" s="532"/>
      <c r="E131" s="532"/>
      <c r="F131" s="532"/>
      <c r="G131" s="532"/>
      <c r="H131" s="532"/>
      <c r="I131" s="532"/>
      <c r="J131" s="532"/>
      <c r="K131" s="532"/>
      <c r="L131" s="533"/>
      <c r="M131" s="530"/>
      <c r="N131" s="530"/>
      <c r="O131" s="530"/>
      <c r="P131" s="530"/>
      <c r="Q131" s="530"/>
      <c r="R131" s="527"/>
      <c r="S131" s="528"/>
      <c r="T131" s="528"/>
      <c r="U131" s="528"/>
      <c r="V131" s="529"/>
      <c r="W131" s="28"/>
      <c r="X131" s="4"/>
      <c r="Y131" s="5"/>
      <c r="Z131" s="353"/>
      <c r="AA131" s="354"/>
    </row>
    <row r="132" spans="1:27" ht="33.950000000000003" customHeight="1">
      <c r="A132" s="336"/>
      <c r="B132" s="355">
        <f t="shared" si="1"/>
        <v>80</v>
      </c>
      <c r="C132" s="531"/>
      <c r="D132" s="532"/>
      <c r="E132" s="532"/>
      <c r="F132" s="532"/>
      <c r="G132" s="532"/>
      <c r="H132" s="532"/>
      <c r="I132" s="532"/>
      <c r="J132" s="532"/>
      <c r="K132" s="532"/>
      <c r="L132" s="533"/>
      <c r="M132" s="530"/>
      <c r="N132" s="530"/>
      <c r="O132" s="530"/>
      <c r="P132" s="530"/>
      <c r="Q132" s="530"/>
      <c r="R132" s="527"/>
      <c r="S132" s="528"/>
      <c r="T132" s="528"/>
      <c r="U132" s="528"/>
      <c r="V132" s="529"/>
      <c r="W132" s="28"/>
      <c r="X132" s="4"/>
      <c r="Y132" s="5"/>
      <c r="Z132" s="353"/>
      <c r="AA132" s="354"/>
    </row>
    <row r="133" spans="1:27" ht="33.950000000000003" customHeight="1">
      <c r="A133" s="336"/>
      <c r="B133" s="355">
        <f t="shared" si="1"/>
        <v>81</v>
      </c>
      <c r="C133" s="531"/>
      <c r="D133" s="532"/>
      <c r="E133" s="532"/>
      <c r="F133" s="532"/>
      <c r="G133" s="532"/>
      <c r="H133" s="532"/>
      <c r="I133" s="532"/>
      <c r="J133" s="532"/>
      <c r="K133" s="532"/>
      <c r="L133" s="533"/>
      <c r="M133" s="530"/>
      <c r="N133" s="530"/>
      <c r="O133" s="530"/>
      <c r="P133" s="530"/>
      <c r="Q133" s="530"/>
      <c r="R133" s="527"/>
      <c r="S133" s="528"/>
      <c r="T133" s="528"/>
      <c r="U133" s="528"/>
      <c r="V133" s="529"/>
      <c r="W133" s="28"/>
      <c r="X133" s="4"/>
      <c r="Y133" s="5"/>
      <c r="Z133" s="353"/>
      <c r="AA133" s="354"/>
    </row>
    <row r="134" spans="1:27" ht="33.950000000000003" customHeight="1">
      <c r="A134" s="336"/>
      <c r="B134" s="355">
        <f t="shared" si="1"/>
        <v>82</v>
      </c>
      <c r="C134" s="531"/>
      <c r="D134" s="532"/>
      <c r="E134" s="532"/>
      <c r="F134" s="532"/>
      <c r="G134" s="532"/>
      <c r="H134" s="532"/>
      <c r="I134" s="532"/>
      <c r="J134" s="532"/>
      <c r="K134" s="532"/>
      <c r="L134" s="533"/>
      <c r="M134" s="530"/>
      <c r="N134" s="530"/>
      <c r="O134" s="530"/>
      <c r="P134" s="530"/>
      <c r="Q134" s="530"/>
      <c r="R134" s="527"/>
      <c r="S134" s="528"/>
      <c r="T134" s="528"/>
      <c r="U134" s="528"/>
      <c r="V134" s="529"/>
      <c r="W134" s="28"/>
      <c r="X134" s="4"/>
      <c r="Y134" s="5"/>
      <c r="Z134" s="353"/>
      <c r="AA134" s="354"/>
    </row>
    <row r="135" spans="1:27" ht="33.950000000000003" customHeight="1">
      <c r="A135" s="336"/>
      <c r="B135" s="355">
        <f t="shared" si="1"/>
        <v>83</v>
      </c>
      <c r="C135" s="531"/>
      <c r="D135" s="532"/>
      <c r="E135" s="532"/>
      <c r="F135" s="532"/>
      <c r="G135" s="532"/>
      <c r="H135" s="532"/>
      <c r="I135" s="532"/>
      <c r="J135" s="532"/>
      <c r="K135" s="532"/>
      <c r="L135" s="533"/>
      <c r="M135" s="530"/>
      <c r="N135" s="530"/>
      <c r="O135" s="530"/>
      <c r="P135" s="530"/>
      <c r="Q135" s="530"/>
      <c r="R135" s="527"/>
      <c r="S135" s="528"/>
      <c r="T135" s="528"/>
      <c r="U135" s="528"/>
      <c r="V135" s="529"/>
      <c r="W135" s="28"/>
      <c r="X135" s="4"/>
      <c r="Y135" s="5"/>
      <c r="Z135" s="353"/>
      <c r="AA135" s="354"/>
    </row>
    <row r="136" spans="1:27" ht="33.950000000000003" customHeight="1">
      <c r="A136" s="336"/>
      <c r="B136" s="355">
        <f t="shared" si="1"/>
        <v>84</v>
      </c>
      <c r="C136" s="531"/>
      <c r="D136" s="532"/>
      <c r="E136" s="532"/>
      <c r="F136" s="532"/>
      <c r="G136" s="532"/>
      <c r="H136" s="532"/>
      <c r="I136" s="532"/>
      <c r="J136" s="532"/>
      <c r="K136" s="532"/>
      <c r="L136" s="533"/>
      <c r="M136" s="530"/>
      <c r="N136" s="530"/>
      <c r="O136" s="530"/>
      <c r="P136" s="530"/>
      <c r="Q136" s="530"/>
      <c r="R136" s="527"/>
      <c r="S136" s="528"/>
      <c r="T136" s="528"/>
      <c r="U136" s="528"/>
      <c r="V136" s="529"/>
      <c r="W136" s="28"/>
      <c r="X136" s="4"/>
      <c r="Y136" s="5"/>
      <c r="Z136" s="353"/>
      <c r="AA136" s="354"/>
    </row>
    <row r="137" spans="1:27" ht="33.950000000000003" customHeight="1">
      <c r="A137" s="336"/>
      <c r="B137" s="355">
        <f t="shared" si="1"/>
        <v>85</v>
      </c>
      <c r="C137" s="531"/>
      <c r="D137" s="532"/>
      <c r="E137" s="532"/>
      <c r="F137" s="532"/>
      <c r="G137" s="532"/>
      <c r="H137" s="532"/>
      <c r="I137" s="532"/>
      <c r="J137" s="532"/>
      <c r="K137" s="532"/>
      <c r="L137" s="533"/>
      <c r="M137" s="530"/>
      <c r="N137" s="530"/>
      <c r="O137" s="530"/>
      <c r="P137" s="530"/>
      <c r="Q137" s="530"/>
      <c r="R137" s="527"/>
      <c r="S137" s="528"/>
      <c r="T137" s="528"/>
      <c r="U137" s="528"/>
      <c r="V137" s="529"/>
      <c r="W137" s="28"/>
      <c r="X137" s="4"/>
      <c r="Y137" s="5"/>
      <c r="Z137" s="353"/>
      <c r="AA137" s="354"/>
    </row>
    <row r="138" spans="1:27" ht="33.950000000000003" customHeight="1">
      <c r="A138" s="336"/>
      <c r="B138" s="355">
        <f t="shared" si="1"/>
        <v>86</v>
      </c>
      <c r="C138" s="531"/>
      <c r="D138" s="532"/>
      <c r="E138" s="532"/>
      <c r="F138" s="532"/>
      <c r="G138" s="532"/>
      <c r="H138" s="532"/>
      <c r="I138" s="532"/>
      <c r="J138" s="532"/>
      <c r="K138" s="532"/>
      <c r="L138" s="533"/>
      <c r="M138" s="530"/>
      <c r="N138" s="530"/>
      <c r="O138" s="530"/>
      <c r="P138" s="530"/>
      <c r="Q138" s="530"/>
      <c r="R138" s="527"/>
      <c r="S138" s="528"/>
      <c r="T138" s="528"/>
      <c r="U138" s="528"/>
      <c r="V138" s="529"/>
      <c r="W138" s="28"/>
      <c r="X138" s="4"/>
      <c r="Y138" s="5"/>
      <c r="Z138" s="353"/>
      <c r="AA138" s="354"/>
    </row>
    <row r="139" spans="1:27" ht="33.950000000000003" customHeight="1">
      <c r="A139" s="336"/>
      <c r="B139" s="355">
        <f t="shared" si="1"/>
        <v>87</v>
      </c>
      <c r="C139" s="531"/>
      <c r="D139" s="532"/>
      <c r="E139" s="532"/>
      <c r="F139" s="532"/>
      <c r="G139" s="532"/>
      <c r="H139" s="532"/>
      <c r="I139" s="532"/>
      <c r="J139" s="532"/>
      <c r="K139" s="532"/>
      <c r="L139" s="533"/>
      <c r="M139" s="530"/>
      <c r="N139" s="530"/>
      <c r="O139" s="530"/>
      <c r="P139" s="530"/>
      <c r="Q139" s="530"/>
      <c r="R139" s="527"/>
      <c r="S139" s="528"/>
      <c r="T139" s="528"/>
      <c r="U139" s="528"/>
      <c r="V139" s="529"/>
      <c r="W139" s="28"/>
      <c r="X139" s="4"/>
      <c r="Y139" s="5"/>
      <c r="Z139" s="353"/>
      <c r="AA139" s="354"/>
    </row>
    <row r="140" spans="1:27" ht="33.950000000000003" customHeight="1">
      <c r="A140" s="336"/>
      <c r="B140" s="355">
        <f t="shared" si="1"/>
        <v>88</v>
      </c>
      <c r="C140" s="531"/>
      <c r="D140" s="532"/>
      <c r="E140" s="532"/>
      <c r="F140" s="532"/>
      <c r="G140" s="532"/>
      <c r="H140" s="532"/>
      <c r="I140" s="532"/>
      <c r="J140" s="532"/>
      <c r="K140" s="532"/>
      <c r="L140" s="533"/>
      <c r="M140" s="530"/>
      <c r="N140" s="530"/>
      <c r="O140" s="530"/>
      <c r="P140" s="530"/>
      <c r="Q140" s="530"/>
      <c r="R140" s="527"/>
      <c r="S140" s="528"/>
      <c r="T140" s="528"/>
      <c r="U140" s="528"/>
      <c r="V140" s="529"/>
      <c r="W140" s="28"/>
      <c r="X140" s="4"/>
      <c r="Y140" s="5"/>
      <c r="Z140" s="353"/>
      <c r="AA140" s="354"/>
    </row>
    <row r="141" spans="1:27" ht="33.950000000000003" customHeight="1">
      <c r="A141" s="336"/>
      <c r="B141" s="355">
        <f t="shared" si="1"/>
        <v>89</v>
      </c>
      <c r="C141" s="531"/>
      <c r="D141" s="532"/>
      <c r="E141" s="532"/>
      <c r="F141" s="532"/>
      <c r="G141" s="532"/>
      <c r="H141" s="532"/>
      <c r="I141" s="532"/>
      <c r="J141" s="532"/>
      <c r="K141" s="532"/>
      <c r="L141" s="533"/>
      <c r="M141" s="530"/>
      <c r="N141" s="530"/>
      <c r="O141" s="530"/>
      <c r="P141" s="530"/>
      <c r="Q141" s="530"/>
      <c r="R141" s="527"/>
      <c r="S141" s="528"/>
      <c r="T141" s="528"/>
      <c r="U141" s="528"/>
      <c r="V141" s="529"/>
      <c r="W141" s="28"/>
      <c r="X141" s="4"/>
      <c r="Y141" s="5"/>
      <c r="Z141" s="353"/>
      <c r="AA141" s="354"/>
    </row>
    <row r="142" spans="1:27" ht="33.950000000000003" customHeight="1">
      <c r="A142" s="336"/>
      <c r="B142" s="355">
        <f t="shared" si="1"/>
        <v>90</v>
      </c>
      <c r="C142" s="531"/>
      <c r="D142" s="532"/>
      <c r="E142" s="532"/>
      <c r="F142" s="532"/>
      <c r="G142" s="532"/>
      <c r="H142" s="532"/>
      <c r="I142" s="532"/>
      <c r="J142" s="532"/>
      <c r="K142" s="532"/>
      <c r="L142" s="533"/>
      <c r="M142" s="530"/>
      <c r="N142" s="530"/>
      <c r="O142" s="530"/>
      <c r="P142" s="530"/>
      <c r="Q142" s="530"/>
      <c r="R142" s="527"/>
      <c r="S142" s="528"/>
      <c r="T142" s="528"/>
      <c r="U142" s="528"/>
      <c r="V142" s="529"/>
      <c r="W142" s="28"/>
      <c r="X142" s="4"/>
      <c r="Y142" s="5"/>
      <c r="Z142" s="353"/>
      <c r="AA142" s="354"/>
    </row>
    <row r="143" spans="1:27" ht="33.950000000000003" customHeight="1">
      <c r="A143" s="336"/>
      <c r="B143" s="355">
        <f t="shared" si="1"/>
        <v>91</v>
      </c>
      <c r="C143" s="531"/>
      <c r="D143" s="532"/>
      <c r="E143" s="532"/>
      <c r="F143" s="532"/>
      <c r="G143" s="532"/>
      <c r="H143" s="532"/>
      <c r="I143" s="532"/>
      <c r="J143" s="532"/>
      <c r="K143" s="532"/>
      <c r="L143" s="533"/>
      <c r="M143" s="530"/>
      <c r="N143" s="530"/>
      <c r="O143" s="530"/>
      <c r="P143" s="530"/>
      <c r="Q143" s="530"/>
      <c r="R143" s="527"/>
      <c r="S143" s="528"/>
      <c r="T143" s="528"/>
      <c r="U143" s="528"/>
      <c r="V143" s="529"/>
      <c r="W143" s="28"/>
      <c r="X143" s="4"/>
      <c r="Y143" s="5"/>
      <c r="Z143" s="353"/>
      <c r="AA143" s="354"/>
    </row>
    <row r="144" spans="1:27" ht="33.950000000000003" customHeight="1">
      <c r="A144" s="336"/>
      <c r="B144" s="355">
        <f t="shared" si="1"/>
        <v>92</v>
      </c>
      <c r="C144" s="531"/>
      <c r="D144" s="532"/>
      <c r="E144" s="532"/>
      <c r="F144" s="532"/>
      <c r="G144" s="532"/>
      <c r="H144" s="532"/>
      <c r="I144" s="532"/>
      <c r="J144" s="532"/>
      <c r="K144" s="532"/>
      <c r="L144" s="533"/>
      <c r="M144" s="530"/>
      <c r="N144" s="530"/>
      <c r="O144" s="530"/>
      <c r="P144" s="530"/>
      <c r="Q144" s="530"/>
      <c r="R144" s="527"/>
      <c r="S144" s="528"/>
      <c r="T144" s="528"/>
      <c r="U144" s="528"/>
      <c r="V144" s="529"/>
      <c r="W144" s="28"/>
      <c r="X144" s="4"/>
      <c r="Y144" s="5"/>
      <c r="Z144" s="353"/>
      <c r="AA144" s="354"/>
    </row>
    <row r="145" spans="1:27" ht="33.950000000000003" customHeight="1">
      <c r="A145" s="336"/>
      <c r="B145" s="355">
        <f t="shared" si="1"/>
        <v>93</v>
      </c>
      <c r="C145" s="531"/>
      <c r="D145" s="532"/>
      <c r="E145" s="532"/>
      <c r="F145" s="532"/>
      <c r="G145" s="532"/>
      <c r="H145" s="532"/>
      <c r="I145" s="532"/>
      <c r="J145" s="532"/>
      <c r="K145" s="532"/>
      <c r="L145" s="533"/>
      <c r="M145" s="530"/>
      <c r="N145" s="530"/>
      <c r="O145" s="530"/>
      <c r="P145" s="530"/>
      <c r="Q145" s="530"/>
      <c r="R145" s="527"/>
      <c r="S145" s="528"/>
      <c r="T145" s="528"/>
      <c r="U145" s="528"/>
      <c r="V145" s="529"/>
      <c r="W145" s="28"/>
      <c r="X145" s="4"/>
      <c r="Y145" s="5"/>
      <c r="Z145" s="353"/>
      <c r="AA145" s="354"/>
    </row>
    <row r="146" spans="1:27" ht="33.950000000000003" customHeight="1">
      <c r="A146" s="336"/>
      <c r="B146" s="355">
        <f t="shared" si="1"/>
        <v>94</v>
      </c>
      <c r="C146" s="531"/>
      <c r="D146" s="532"/>
      <c r="E146" s="532"/>
      <c r="F146" s="532"/>
      <c r="G146" s="532"/>
      <c r="H146" s="532"/>
      <c r="I146" s="532"/>
      <c r="J146" s="532"/>
      <c r="K146" s="532"/>
      <c r="L146" s="533"/>
      <c r="M146" s="530"/>
      <c r="N146" s="530"/>
      <c r="O146" s="530"/>
      <c r="P146" s="530"/>
      <c r="Q146" s="530"/>
      <c r="R146" s="527"/>
      <c r="S146" s="528"/>
      <c r="T146" s="528"/>
      <c r="U146" s="528"/>
      <c r="V146" s="529"/>
      <c r="W146" s="28"/>
      <c r="X146" s="4"/>
      <c r="Y146" s="5"/>
      <c r="Z146" s="353"/>
      <c r="AA146" s="354"/>
    </row>
    <row r="147" spans="1:27" ht="33.950000000000003" customHeight="1">
      <c r="A147" s="336"/>
      <c r="B147" s="355">
        <f t="shared" si="1"/>
        <v>95</v>
      </c>
      <c r="C147" s="531"/>
      <c r="D147" s="532"/>
      <c r="E147" s="532"/>
      <c r="F147" s="532"/>
      <c r="G147" s="532"/>
      <c r="H147" s="532"/>
      <c r="I147" s="532"/>
      <c r="J147" s="532"/>
      <c r="K147" s="532"/>
      <c r="L147" s="533"/>
      <c r="M147" s="530"/>
      <c r="N147" s="530"/>
      <c r="O147" s="530"/>
      <c r="P147" s="530"/>
      <c r="Q147" s="530"/>
      <c r="R147" s="527"/>
      <c r="S147" s="528"/>
      <c r="T147" s="528"/>
      <c r="U147" s="528"/>
      <c r="V147" s="529"/>
      <c r="W147" s="28"/>
      <c r="X147" s="4"/>
      <c r="Y147" s="5"/>
      <c r="Z147" s="353"/>
      <c r="AA147" s="354"/>
    </row>
    <row r="148" spans="1:27" ht="33.950000000000003" customHeight="1">
      <c r="A148" s="336"/>
      <c r="B148" s="355">
        <f t="shared" si="1"/>
        <v>96</v>
      </c>
      <c r="C148" s="531"/>
      <c r="D148" s="532"/>
      <c r="E148" s="532"/>
      <c r="F148" s="532"/>
      <c r="G148" s="532"/>
      <c r="H148" s="532"/>
      <c r="I148" s="532"/>
      <c r="J148" s="532"/>
      <c r="K148" s="532"/>
      <c r="L148" s="533"/>
      <c r="M148" s="530"/>
      <c r="N148" s="530"/>
      <c r="O148" s="530"/>
      <c r="P148" s="530"/>
      <c r="Q148" s="530"/>
      <c r="R148" s="527"/>
      <c r="S148" s="528"/>
      <c r="T148" s="528"/>
      <c r="U148" s="528"/>
      <c r="V148" s="529"/>
      <c r="W148" s="28"/>
      <c r="X148" s="4"/>
      <c r="Y148" s="5"/>
      <c r="Z148" s="353"/>
      <c r="AA148" s="354"/>
    </row>
    <row r="149" spans="1:27" ht="33.950000000000003" customHeight="1">
      <c r="A149" s="336"/>
      <c r="B149" s="355">
        <f t="shared" si="1"/>
        <v>97</v>
      </c>
      <c r="C149" s="531"/>
      <c r="D149" s="532"/>
      <c r="E149" s="532"/>
      <c r="F149" s="532"/>
      <c r="G149" s="532"/>
      <c r="H149" s="532"/>
      <c r="I149" s="532"/>
      <c r="J149" s="532"/>
      <c r="K149" s="532"/>
      <c r="L149" s="533"/>
      <c r="M149" s="530"/>
      <c r="N149" s="530"/>
      <c r="O149" s="530"/>
      <c r="P149" s="530"/>
      <c r="Q149" s="530"/>
      <c r="R149" s="527"/>
      <c r="S149" s="528"/>
      <c r="T149" s="528"/>
      <c r="U149" s="528"/>
      <c r="V149" s="529"/>
      <c r="W149" s="28"/>
      <c r="X149" s="4"/>
      <c r="Y149" s="5"/>
      <c r="Z149" s="353"/>
      <c r="AA149" s="354"/>
    </row>
    <row r="150" spans="1:27" ht="33.950000000000003" customHeight="1">
      <c r="A150" s="336"/>
      <c r="B150" s="355">
        <f t="shared" si="1"/>
        <v>98</v>
      </c>
      <c r="C150" s="531"/>
      <c r="D150" s="532"/>
      <c r="E150" s="532"/>
      <c r="F150" s="532"/>
      <c r="G150" s="532"/>
      <c r="H150" s="532"/>
      <c r="I150" s="532"/>
      <c r="J150" s="532"/>
      <c r="K150" s="532"/>
      <c r="L150" s="533"/>
      <c r="M150" s="530"/>
      <c r="N150" s="530"/>
      <c r="O150" s="530"/>
      <c r="P150" s="530"/>
      <c r="Q150" s="530"/>
      <c r="R150" s="527"/>
      <c r="S150" s="528"/>
      <c r="T150" s="528"/>
      <c r="U150" s="528"/>
      <c r="V150" s="529"/>
      <c r="W150" s="28"/>
      <c r="X150" s="4"/>
      <c r="Y150" s="5"/>
      <c r="Z150" s="353"/>
      <c r="AA150" s="354"/>
    </row>
    <row r="151" spans="1:27" ht="33.950000000000003" customHeight="1">
      <c r="A151" s="336"/>
      <c r="B151" s="355">
        <f t="shared" si="1"/>
        <v>99</v>
      </c>
      <c r="C151" s="531"/>
      <c r="D151" s="532"/>
      <c r="E151" s="532"/>
      <c r="F151" s="532"/>
      <c r="G151" s="532"/>
      <c r="H151" s="532"/>
      <c r="I151" s="532"/>
      <c r="J151" s="532"/>
      <c r="K151" s="532"/>
      <c r="L151" s="533"/>
      <c r="M151" s="530"/>
      <c r="N151" s="530"/>
      <c r="O151" s="530"/>
      <c r="P151" s="530"/>
      <c r="Q151" s="530"/>
      <c r="R151" s="527"/>
      <c r="S151" s="528"/>
      <c r="T151" s="528"/>
      <c r="U151" s="528"/>
      <c r="V151" s="529"/>
      <c r="W151" s="28"/>
      <c r="X151" s="4"/>
      <c r="Y151" s="5"/>
      <c r="Z151" s="353"/>
      <c r="AA151" s="354"/>
    </row>
    <row r="152" spans="1:27" ht="33.950000000000003" customHeight="1">
      <c r="A152" s="336"/>
      <c r="B152" s="355">
        <f t="shared" si="1"/>
        <v>100</v>
      </c>
      <c r="C152" s="531"/>
      <c r="D152" s="532"/>
      <c r="E152" s="532"/>
      <c r="F152" s="532"/>
      <c r="G152" s="532"/>
      <c r="H152" s="532"/>
      <c r="I152" s="532"/>
      <c r="J152" s="532"/>
      <c r="K152" s="532"/>
      <c r="L152" s="533"/>
      <c r="M152" s="530"/>
      <c r="N152" s="530"/>
      <c r="O152" s="530"/>
      <c r="P152" s="530"/>
      <c r="Q152" s="530"/>
      <c r="R152" s="527"/>
      <c r="S152" s="528"/>
      <c r="T152" s="528"/>
      <c r="U152" s="528"/>
      <c r="V152" s="529"/>
      <c r="W152" s="28"/>
      <c r="X152" s="4"/>
      <c r="Y152" s="5"/>
      <c r="Z152" s="353"/>
      <c r="AA152" s="354"/>
    </row>
  </sheetData>
  <sheetProtection algorithmName="SHA-512" hashValue="d5MAwJxqpLAidj4+6B/prV9bfCA3lZH6mC3grGHAVS4/YbQ9X6TAbALIgVqaGamCmcURbY1TtbIUYjTOmf1pAw==" saltValue="mmo39XNbH+fAORJualUChQ==" spinCount="100000" sheet="1"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4"/>
  <sheetViews>
    <sheetView view="pageBreakPreview" zoomScaleNormal="120" zoomScaleSheetLayoutView="100" workbookViewId="0">
      <selection activeCell="G1" sqref="G1"/>
    </sheetView>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76" t="s">
        <v>16</v>
      </c>
      <c r="AA1" s="776"/>
      <c r="AB1" s="776"/>
      <c r="AC1" s="776"/>
      <c r="AD1" s="776" t="str">
        <f>IF(基本情報入力シート!C32="","",基本情報入力シート!C32)</f>
        <v/>
      </c>
      <c r="AE1" s="776"/>
      <c r="AF1" s="776"/>
      <c r="AG1" s="776"/>
      <c r="AH1" s="776"/>
      <c r="AI1" s="776"/>
      <c r="AJ1" s="776"/>
      <c r="AK1" s="776"/>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05" t="s">
        <v>2151</v>
      </c>
      <c r="C3" s="805"/>
      <c r="D3" s="805"/>
      <c r="E3" s="805"/>
      <c r="F3" s="805"/>
      <c r="G3" s="805"/>
      <c r="H3" s="805"/>
      <c r="I3" s="805"/>
      <c r="J3" s="805"/>
      <c r="K3" s="805"/>
      <c r="L3" s="805"/>
      <c r="M3" s="805"/>
      <c r="N3" s="805"/>
      <c r="O3" s="805"/>
      <c r="P3" s="805"/>
      <c r="Q3" s="805"/>
      <c r="R3" s="805"/>
      <c r="S3" s="805"/>
      <c r="T3" s="805"/>
      <c r="U3" s="805"/>
      <c r="V3" s="805"/>
      <c r="W3" s="805"/>
      <c r="X3" s="805"/>
      <c r="Y3" s="805"/>
      <c r="Z3" s="805"/>
      <c r="AA3" s="805"/>
      <c r="AB3" s="805"/>
      <c r="AC3" s="805"/>
      <c r="AD3" s="805"/>
      <c r="AE3" s="805"/>
      <c r="AF3" s="805"/>
      <c r="AG3" s="805"/>
      <c r="AH3" s="805"/>
      <c r="AI3" s="805"/>
      <c r="AJ3" s="805"/>
      <c r="AK3" s="805"/>
      <c r="AL3" s="805"/>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1955</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795" t="s">
        <v>23</v>
      </c>
      <c r="C6" s="796"/>
      <c r="D6" s="796"/>
      <c r="E6" s="796"/>
      <c r="F6" s="796"/>
      <c r="G6" s="796"/>
      <c r="H6" s="792" t="str">
        <f>IF(基本情報入力シート!M36="","",基本情報入力シート!M36)</f>
        <v/>
      </c>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c r="AK6" s="794"/>
      <c r="AL6" s="90"/>
    </row>
    <row r="7" spans="1:50" s="91" customFormat="1" ht="22.5" customHeight="1">
      <c r="A7" s="90"/>
      <c r="B7" s="786" t="s">
        <v>22</v>
      </c>
      <c r="C7" s="787"/>
      <c r="D7" s="787"/>
      <c r="E7" s="787"/>
      <c r="F7" s="787"/>
      <c r="G7" s="787"/>
      <c r="H7" s="797" t="str">
        <f>IF(基本情報入力シート!M37="","",基本情報入力シート!M37)</f>
        <v/>
      </c>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c r="AK7" s="799"/>
      <c r="AL7" s="90"/>
    </row>
    <row r="8" spans="1:50" s="91" customFormat="1" ht="12.75" customHeight="1">
      <c r="A8" s="90"/>
      <c r="B8" s="780" t="s">
        <v>18</v>
      </c>
      <c r="C8" s="781"/>
      <c r="D8" s="781"/>
      <c r="E8" s="781"/>
      <c r="F8" s="781"/>
      <c r="G8" s="781"/>
      <c r="H8" s="92" t="s">
        <v>1</v>
      </c>
      <c r="I8" s="788" t="str">
        <f>IF(基本情報入力シート!AC38="－","",基本情報入力シート!AC38)</f>
        <v/>
      </c>
      <c r="J8" s="788"/>
      <c r="K8" s="788"/>
      <c r="L8" s="788"/>
      <c r="M8" s="788"/>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2"/>
      <c r="C9" s="783"/>
      <c r="D9" s="783"/>
      <c r="E9" s="783"/>
      <c r="F9" s="783"/>
      <c r="G9" s="783"/>
      <c r="H9" s="800" t="str">
        <f>IF(基本情報入力シート!M39="","",基本情報入力シート!M39)</f>
        <v/>
      </c>
      <c r="I9" s="801"/>
      <c r="J9" s="801"/>
      <c r="K9" s="801"/>
      <c r="L9" s="801"/>
      <c r="M9" s="801"/>
      <c r="N9" s="801"/>
      <c r="O9" s="801"/>
      <c r="P9" s="801"/>
      <c r="Q9" s="801"/>
      <c r="R9" s="801"/>
      <c r="S9" s="801"/>
      <c r="T9" s="801"/>
      <c r="U9" s="801"/>
      <c r="V9" s="801"/>
      <c r="W9" s="801"/>
      <c r="X9" s="801"/>
      <c r="Y9" s="801"/>
      <c r="Z9" s="801"/>
      <c r="AA9" s="801"/>
      <c r="AB9" s="801"/>
      <c r="AC9" s="801"/>
      <c r="AD9" s="801"/>
      <c r="AE9" s="801"/>
      <c r="AF9" s="801"/>
      <c r="AG9" s="801"/>
      <c r="AH9" s="801"/>
      <c r="AI9" s="801"/>
      <c r="AJ9" s="801"/>
      <c r="AK9" s="802"/>
      <c r="AL9" s="90"/>
    </row>
    <row r="10" spans="1:50" s="91" customFormat="1" ht="12" customHeight="1">
      <c r="A10" s="90"/>
      <c r="B10" s="784"/>
      <c r="C10" s="785"/>
      <c r="D10" s="785"/>
      <c r="E10" s="785"/>
      <c r="F10" s="785"/>
      <c r="G10" s="785"/>
      <c r="H10" s="777" t="str">
        <f>IF(基本情報入力シート!M40="","",基本情報入力シート!M40)</f>
        <v/>
      </c>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9"/>
      <c r="AL10" s="90"/>
    </row>
    <row r="11" spans="1:50" s="91" customFormat="1" ht="15" customHeight="1">
      <c r="A11" s="90"/>
      <c r="B11" s="790" t="s">
        <v>0</v>
      </c>
      <c r="C11" s="791"/>
      <c r="D11" s="791"/>
      <c r="E11" s="791"/>
      <c r="F11" s="791"/>
      <c r="G11" s="791"/>
      <c r="H11" s="792" t="str">
        <f>IF(基本情報入力シート!M43="","",基本情報入力シート!M43)</f>
        <v/>
      </c>
      <c r="I11" s="793"/>
      <c r="J11" s="793"/>
      <c r="K11" s="793"/>
      <c r="L11" s="793"/>
      <c r="M11" s="793"/>
      <c r="N11" s="793"/>
      <c r="O11" s="793"/>
      <c r="P11" s="793"/>
      <c r="Q11" s="793"/>
      <c r="R11" s="793"/>
      <c r="S11" s="793"/>
      <c r="T11" s="793"/>
      <c r="U11" s="793"/>
      <c r="V11" s="793"/>
      <c r="W11" s="793"/>
      <c r="X11" s="793"/>
      <c r="Y11" s="793"/>
      <c r="Z11" s="793"/>
      <c r="AA11" s="793"/>
      <c r="AB11" s="793"/>
      <c r="AC11" s="793"/>
      <c r="AD11" s="793"/>
      <c r="AE11" s="793"/>
      <c r="AF11" s="793"/>
      <c r="AG11" s="793"/>
      <c r="AH11" s="793"/>
      <c r="AI11" s="793"/>
      <c r="AJ11" s="793"/>
      <c r="AK11" s="794"/>
      <c r="AL11" s="90"/>
      <c r="AT11" s="96"/>
      <c r="AU11" s="96"/>
      <c r="AV11" s="96"/>
      <c r="AW11" s="96"/>
      <c r="AX11" s="96"/>
    </row>
    <row r="12" spans="1:50" s="91" customFormat="1" ht="22.5" customHeight="1">
      <c r="A12" s="90"/>
      <c r="B12" s="782" t="s">
        <v>19</v>
      </c>
      <c r="C12" s="783"/>
      <c r="D12" s="783"/>
      <c r="E12" s="783"/>
      <c r="F12" s="783"/>
      <c r="G12" s="783"/>
      <c r="H12" s="777" t="str">
        <f>IF(基本情報入力シート!M44="","",基本情報入力シート!M44)</f>
        <v/>
      </c>
      <c r="I12" s="778"/>
      <c r="J12" s="778"/>
      <c r="K12" s="778"/>
      <c r="L12" s="778"/>
      <c r="M12" s="778"/>
      <c r="N12" s="778"/>
      <c r="O12" s="778"/>
      <c r="P12" s="778"/>
      <c r="Q12" s="778"/>
      <c r="R12" s="778"/>
      <c r="S12" s="778"/>
      <c r="T12" s="778"/>
      <c r="U12" s="778"/>
      <c r="V12" s="778"/>
      <c r="W12" s="778"/>
      <c r="X12" s="778"/>
      <c r="Y12" s="778"/>
      <c r="Z12" s="778"/>
      <c r="AA12" s="778"/>
      <c r="AB12" s="778"/>
      <c r="AC12" s="778"/>
      <c r="AD12" s="778"/>
      <c r="AE12" s="778"/>
      <c r="AF12" s="778"/>
      <c r="AG12" s="778"/>
      <c r="AH12" s="778"/>
      <c r="AI12" s="778"/>
      <c r="AJ12" s="778"/>
      <c r="AK12" s="779"/>
      <c r="AL12" s="90"/>
      <c r="AT12" s="96"/>
      <c r="AU12" s="96"/>
      <c r="AV12" s="96"/>
      <c r="AW12" s="96"/>
      <c r="AX12" s="96"/>
    </row>
    <row r="13" spans="1:50" s="91" customFormat="1" ht="17.25" customHeight="1">
      <c r="A13" s="90"/>
      <c r="B13" s="803" t="s">
        <v>20</v>
      </c>
      <c r="C13" s="803"/>
      <c r="D13" s="803"/>
      <c r="E13" s="803"/>
      <c r="F13" s="803"/>
      <c r="G13" s="803"/>
      <c r="H13" s="789" t="s">
        <v>8</v>
      </c>
      <c r="I13" s="789"/>
      <c r="J13" s="789"/>
      <c r="K13" s="786"/>
      <c r="L13" s="804" t="str">
        <f>IF(基本情報入力シート!M45="","",基本情報入力シート!M45)</f>
        <v/>
      </c>
      <c r="M13" s="804"/>
      <c r="N13" s="804"/>
      <c r="O13" s="804"/>
      <c r="P13" s="804"/>
      <c r="Q13" s="804"/>
      <c r="R13" s="804"/>
      <c r="S13" s="804"/>
      <c r="T13" s="804"/>
      <c r="U13" s="804"/>
      <c r="V13" s="803" t="s">
        <v>21</v>
      </c>
      <c r="W13" s="803"/>
      <c r="X13" s="803"/>
      <c r="Y13" s="803"/>
      <c r="Z13" s="804" t="str">
        <f>IF(基本情報入力シート!M46="","",基本情報入力シート!M46)</f>
        <v/>
      </c>
      <c r="AA13" s="804"/>
      <c r="AB13" s="804"/>
      <c r="AC13" s="804"/>
      <c r="AD13" s="804"/>
      <c r="AE13" s="804"/>
      <c r="AF13" s="804"/>
      <c r="AG13" s="804"/>
      <c r="AH13" s="804"/>
      <c r="AI13" s="804"/>
      <c r="AJ13" s="804"/>
      <c r="AK13" s="804"/>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1953</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06" t="s">
        <v>1956</v>
      </c>
      <c r="C17" s="807"/>
      <c r="D17" s="807"/>
      <c r="E17" s="807"/>
      <c r="F17" s="807"/>
      <c r="G17" s="807"/>
      <c r="H17" s="807"/>
      <c r="I17" s="807"/>
      <c r="J17" s="807"/>
      <c r="K17" s="807"/>
      <c r="L17" s="807"/>
      <c r="M17" s="807"/>
      <c r="N17" s="807"/>
      <c r="O17" s="807"/>
      <c r="P17" s="807"/>
      <c r="Q17" s="807"/>
      <c r="R17" s="807"/>
      <c r="S17" s="807"/>
      <c r="T17" s="807"/>
      <c r="U17" s="807"/>
      <c r="V17" s="807"/>
      <c r="W17" s="808"/>
      <c r="X17" s="90"/>
      <c r="Y17" s="90"/>
      <c r="Z17" s="90"/>
      <c r="AA17" s="90"/>
      <c r="AB17" s="90"/>
      <c r="AC17" s="90"/>
      <c r="AD17" s="90"/>
      <c r="AE17" s="90"/>
      <c r="AF17" s="90"/>
      <c r="AG17" s="90"/>
      <c r="AH17" s="110"/>
      <c r="AI17" s="90"/>
      <c r="AJ17" s="90"/>
      <c r="AK17" s="90"/>
      <c r="AL17" s="90"/>
    </row>
    <row r="18" spans="1:53" ht="19.5" customHeight="1">
      <c r="A18" s="85"/>
      <c r="B18" s="111" t="s">
        <v>10</v>
      </c>
      <c r="C18" s="741" t="s">
        <v>119</v>
      </c>
      <c r="D18" s="741"/>
      <c r="E18" s="741"/>
      <c r="F18" s="741"/>
      <c r="G18" s="741"/>
      <c r="H18" s="741"/>
      <c r="I18" s="741"/>
      <c r="J18" s="741"/>
      <c r="K18" s="741"/>
      <c r="L18" s="741"/>
      <c r="M18" s="741"/>
      <c r="N18" s="741"/>
      <c r="O18" s="741"/>
      <c r="P18" s="809"/>
      <c r="Q18" s="694">
        <f>SUM('別紙様式3-2（４・５月）'!N5,'別紙様式3-2（４・５月）'!N6,'別紙様式3-2（４・５月）'!N7,'別紙様式3-3（６月以降分）'!N5)</f>
        <v>0</v>
      </c>
      <c r="R18" s="695"/>
      <c r="S18" s="695"/>
      <c r="T18" s="695"/>
      <c r="U18" s="695"/>
      <c r="V18" s="696"/>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2063</v>
      </c>
      <c r="D19" s="692" t="s">
        <v>2065</v>
      </c>
      <c r="E19" s="692"/>
      <c r="F19" s="692"/>
      <c r="G19" s="692"/>
      <c r="H19" s="692"/>
      <c r="I19" s="692"/>
      <c r="J19" s="692"/>
      <c r="K19" s="692"/>
      <c r="L19" s="692"/>
      <c r="M19" s="692"/>
      <c r="N19" s="692"/>
      <c r="O19" s="692"/>
      <c r="P19" s="693"/>
      <c r="Q19" s="694">
        <f>SUM('別紙様式3-2（４・５月）'!N9,'別紙様式3-3（６月以降分）'!N7)</f>
        <v>0</v>
      </c>
      <c r="R19" s="695"/>
      <c r="S19" s="695"/>
      <c r="T19" s="695"/>
      <c r="U19" s="695"/>
      <c r="V19" s="696"/>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2064</v>
      </c>
      <c r="E20" s="692" t="s">
        <v>2066</v>
      </c>
      <c r="F20" s="692"/>
      <c r="G20" s="692"/>
      <c r="H20" s="692"/>
      <c r="I20" s="692"/>
      <c r="J20" s="692"/>
      <c r="K20" s="692"/>
      <c r="L20" s="692"/>
      <c r="M20" s="692"/>
      <c r="N20" s="692"/>
      <c r="O20" s="692"/>
      <c r="P20" s="697"/>
      <c r="Q20" s="698"/>
      <c r="R20" s="699"/>
      <c r="S20" s="699"/>
      <c r="T20" s="699"/>
      <c r="U20" s="699"/>
      <c r="V20" s="700"/>
      <c r="W20" s="119" t="s">
        <v>4</v>
      </c>
      <c r="X20" s="86" t="s">
        <v>75</v>
      </c>
      <c r="Y20" s="120" t="str">
        <f>IF(Q20&gt;Q19,"×","")</f>
        <v/>
      </c>
      <c r="Z20" s="85"/>
      <c r="AA20" s="85"/>
      <c r="AB20" s="85"/>
      <c r="AC20" s="85"/>
      <c r="AD20" s="85"/>
      <c r="AE20" s="85"/>
      <c r="AF20" s="85"/>
      <c r="AG20" s="85"/>
      <c r="AH20" s="85"/>
      <c r="AI20" s="85"/>
      <c r="AJ20" s="85"/>
      <c r="AK20" s="85"/>
      <c r="AL20" s="85"/>
      <c r="AM20" s="931" t="s">
        <v>2100</v>
      </c>
      <c r="AN20" s="932"/>
      <c r="AO20" s="932"/>
      <c r="AP20" s="932"/>
      <c r="AQ20" s="932"/>
      <c r="AR20" s="932"/>
      <c r="AS20" s="932"/>
      <c r="AT20" s="932"/>
      <c r="AU20" s="932"/>
      <c r="AV20" s="932"/>
      <c r="AW20" s="932"/>
      <c r="AX20" s="932"/>
      <c r="AY20" s="932"/>
      <c r="AZ20" s="932"/>
      <c r="BA20" s="933"/>
    </row>
    <row r="21" spans="1:53" ht="21.75" customHeight="1" thickBot="1">
      <c r="A21" s="85"/>
      <c r="B21" s="121" t="s">
        <v>11</v>
      </c>
      <c r="C21" s="692" t="s">
        <v>2082</v>
      </c>
      <c r="D21" s="741"/>
      <c r="E21" s="741"/>
      <c r="F21" s="741"/>
      <c r="G21" s="741"/>
      <c r="H21" s="741"/>
      <c r="I21" s="741"/>
      <c r="J21" s="741"/>
      <c r="K21" s="741"/>
      <c r="L21" s="741"/>
      <c r="M21" s="741"/>
      <c r="N21" s="741"/>
      <c r="O21" s="741"/>
      <c r="P21" s="741"/>
      <c r="Q21" s="694">
        <f>Q18-Q20</f>
        <v>0</v>
      </c>
      <c r="R21" s="695"/>
      <c r="S21" s="695"/>
      <c r="T21" s="695"/>
      <c r="U21" s="695"/>
      <c r="V21" s="696"/>
      <c r="W21" s="112" t="s">
        <v>4</v>
      </c>
      <c r="X21" s="86" t="s">
        <v>120</v>
      </c>
      <c r="Y21" s="674" t="str">
        <f>IFERROR(IF(Q22&gt;=Q21,"○","×"),"")</f>
        <v>○</v>
      </c>
      <c r="Z21" s="85"/>
      <c r="AA21" s="85"/>
      <c r="AB21" s="85"/>
      <c r="AC21" s="85"/>
      <c r="AD21" s="85"/>
      <c r="AE21" s="85"/>
      <c r="AF21" s="85"/>
      <c r="AG21" s="85"/>
      <c r="AH21" s="85"/>
      <c r="AI21" s="85"/>
      <c r="AJ21" s="85"/>
      <c r="AK21" s="85"/>
      <c r="AL21" s="85"/>
      <c r="AM21" s="619" t="s">
        <v>2099</v>
      </c>
      <c r="AN21" s="620"/>
      <c r="AO21" s="620"/>
      <c r="AP21" s="620"/>
      <c r="AQ21" s="620"/>
      <c r="AR21" s="620"/>
      <c r="AS21" s="620"/>
      <c r="AT21" s="620"/>
      <c r="AU21" s="620"/>
      <c r="AV21" s="620"/>
      <c r="AW21" s="620"/>
      <c r="AX21" s="620"/>
      <c r="AY21" s="620"/>
      <c r="AZ21" s="620"/>
      <c r="BA21" s="621"/>
    </row>
    <row r="22" spans="1:53" ht="24.75" customHeight="1" thickBot="1">
      <c r="A22" s="85"/>
      <c r="B22" s="121" t="s">
        <v>1917</v>
      </c>
      <c r="C22" s="692" t="s">
        <v>2092</v>
      </c>
      <c r="D22" s="692"/>
      <c r="E22" s="692"/>
      <c r="F22" s="692"/>
      <c r="G22" s="692"/>
      <c r="H22" s="692"/>
      <c r="I22" s="692"/>
      <c r="J22" s="692"/>
      <c r="K22" s="692"/>
      <c r="L22" s="692"/>
      <c r="M22" s="692"/>
      <c r="N22" s="692"/>
      <c r="O22" s="692"/>
      <c r="P22" s="692"/>
      <c r="Q22" s="698"/>
      <c r="R22" s="699"/>
      <c r="S22" s="699"/>
      <c r="T22" s="699"/>
      <c r="U22" s="699"/>
      <c r="V22" s="700"/>
      <c r="W22" s="122" t="s">
        <v>4</v>
      </c>
      <c r="X22" s="86" t="s">
        <v>120</v>
      </c>
      <c r="Y22" s="675"/>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2" t="s">
        <v>2049</v>
      </c>
      <c r="C24" s="773"/>
      <c r="D24" s="773"/>
      <c r="E24" s="773"/>
      <c r="F24" s="773"/>
      <c r="G24" s="773"/>
      <c r="H24" s="773"/>
      <c r="I24" s="773"/>
      <c r="J24" s="773"/>
      <c r="K24" s="773"/>
      <c r="L24" s="773"/>
      <c r="M24" s="773"/>
      <c r="N24" s="773"/>
      <c r="O24" s="773"/>
      <c r="P24" s="773"/>
      <c r="Q24" s="774"/>
      <c r="R24" s="774"/>
      <c r="S24" s="774"/>
      <c r="T24" s="774"/>
      <c r="U24" s="774"/>
      <c r="V24" s="774"/>
      <c r="W24" s="775"/>
      <c r="X24" s="86"/>
      <c r="Y24" s="86"/>
      <c r="Z24" s="85"/>
      <c r="AA24" s="85"/>
      <c r="AB24" s="85"/>
      <c r="AC24" s="85"/>
      <c r="AD24" s="85"/>
      <c r="AE24" s="85"/>
      <c r="AF24" s="85"/>
      <c r="AG24" s="85"/>
      <c r="AH24" s="85"/>
      <c r="AI24" s="85"/>
      <c r="AJ24" s="85"/>
      <c r="AK24" s="85"/>
      <c r="AL24" s="85"/>
    </row>
    <row r="25" spans="1:53" ht="30" customHeight="1" thickBot="1">
      <c r="A25" s="85"/>
      <c r="B25" s="121" t="s">
        <v>2050</v>
      </c>
      <c r="C25" s="692" t="s">
        <v>2081</v>
      </c>
      <c r="D25" s="692"/>
      <c r="E25" s="692"/>
      <c r="F25" s="692"/>
      <c r="G25" s="692"/>
      <c r="H25" s="692"/>
      <c r="I25" s="692"/>
      <c r="J25" s="692"/>
      <c r="K25" s="692"/>
      <c r="L25" s="692"/>
      <c r="M25" s="692"/>
      <c r="N25" s="692"/>
      <c r="O25" s="692"/>
      <c r="P25" s="693"/>
      <c r="Q25" s="896">
        <f>Q19-Q20</f>
        <v>0</v>
      </c>
      <c r="R25" s="897"/>
      <c r="S25" s="897"/>
      <c r="T25" s="897"/>
      <c r="U25" s="897"/>
      <c r="V25" s="897"/>
      <c r="W25" s="115" t="s">
        <v>4</v>
      </c>
      <c r="X25" s="86" t="s">
        <v>75</v>
      </c>
      <c r="Y25" s="898" t="str">
        <f>IFERROR(IF(Q25&lt;=0,"",IF(Q26&gt;=Q25,"○","×")),"")</f>
        <v/>
      </c>
      <c r="Z25" s="86" t="s">
        <v>75</v>
      </c>
      <c r="AA25" s="674" t="str">
        <f>IFERROR(IF(Y25="×",IF(Q28&gt;=Q25,"○","×"),""),"")</f>
        <v/>
      </c>
      <c r="AB25" s="85"/>
      <c r="AC25" s="85"/>
      <c r="AD25" s="85"/>
      <c r="AE25" s="85"/>
      <c r="AF25" s="85"/>
      <c r="AG25" s="85"/>
      <c r="AH25" s="85"/>
      <c r="AI25" s="85"/>
      <c r="AJ25" s="85"/>
      <c r="AK25" s="85"/>
      <c r="AL25" s="85"/>
    </row>
    <row r="26" spans="1:53" ht="39.75" customHeight="1" thickBot="1">
      <c r="A26" s="85"/>
      <c r="B26" s="121" t="s">
        <v>2051</v>
      </c>
      <c r="C26" s="692" t="s">
        <v>2079</v>
      </c>
      <c r="D26" s="692"/>
      <c r="E26" s="692"/>
      <c r="F26" s="692"/>
      <c r="G26" s="692"/>
      <c r="H26" s="692"/>
      <c r="I26" s="692"/>
      <c r="J26" s="692"/>
      <c r="K26" s="692"/>
      <c r="L26" s="692"/>
      <c r="M26" s="692"/>
      <c r="N26" s="692"/>
      <c r="O26" s="692"/>
      <c r="P26" s="693"/>
      <c r="Q26" s="698"/>
      <c r="R26" s="699"/>
      <c r="S26" s="699"/>
      <c r="T26" s="699"/>
      <c r="U26" s="699"/>
      <c r="V26" s="700"/>
      <c r="W26" s="115" t="s">
        <v>4</v>
      </c>
      <c r="X26" s="86" t="s">
        <v>75</v>
      </c>
      <c r="Y26" s="899"/>
      <c r="Z26" s="86"/>
      <c r="AA26" s="723"/>
      <c r="AB26" s="85"/>
      <c r="AC26" s="85"/>
      <c r="AD26" s="85"/>
      <c r="AE26" s="85"/>
      <c r="AF26" s="85"/>
      <c r="AG26" s="85"/>
      <c r="AH26" s="85"/>
      <c r="AI26" s="85"/>
      <c r="AJ26" s="85"/>
      <c r="AK26" s="85"/>
      <c r="AL26" s="85"/>
    </row>
    <row r="27" spans="1:53" ht="27.75" customHeight="1" thickBot="1">
      <c r="A27" s="85"/>
      <c r="B27" s="121" t="s">
        <v>2052</v>
      </c>
      <c r="C27" s="692" t="s">
        <v>2077</v>
      </c>
      <c r="D27" s="692"/>
      <c r="E27" s="692"/>
      <c r="F27" s="692"/>
      <c r="G27" s="692"/>
      <c r="H27" s="692"/>
      <c r="I27" s="692"/>
      <c r="J27" s="692"/>
      <c r="K27" s="692"/>
      <c r="L27" s="692"/>
      <c r="M27" s="692"/>
      <c r="N27" s="692"/>
      <c r="O27" s="692"/>
      <c r="P27" s="693"/>
      <c r="Q27" s="698"/>
      <c r="R27" s="699"/>
      <c r="S27" s="699"/>
      <c r="T27" s="699"/>
      <c r="U27" s="699"/>
      <c r="V27" s="700"/>
      <c r="W27" s="115" t="s">
        <v>4</v>
      </c>
      <c r="X27" s="85"/>
      <c r="Y27" s="85"/>
      <c r="Z27" s="86"/>
      <c r="AA27" s="723"/>
      <c r="AB27" s="85"/>
      <c r="AC27" s="85"/>
      <c r="AD27" s="85"/>
      <c r="AE27" s="85"/>
      <c r="AF27" s="85"/>
      <c r="AG27" s="85"/>
      <c r="AH27" s="85"/>
      <c r="AI27" s="85"/>
      <c r="AJ27" s="85"/>
      <c r="AK27" s="85"/>
      <c r="AL27" s="85"/>
      <c r="AM27" s="943" t="s">
        <v>2098</v>
      </c>
      <c r="AN27" s="944"/>
      <c r="AO27" s="944"/>
      <c r="AP27" s="944"/>
      <c r="AQ27" s="944"/>
      <c r="AR27" s="944"/>
      <c r="AS27" s="944"/>
      <c r="AT27" s="944"/>
      <c r="AU27" s="944"/>
      <c r="AV27" s="944"/>
      <c r="AW27" s="944"/>
      <c r="AX27" s="944"/>
      <c r="AY27" s="944"/>
      <c r="AZ27" s="944"/>
      <c r="BA27" s="945"/>
    </row>
    <row r="28" spans="1:53" ht="18" customHeight="1" thickBot="1">
      <c r="A28" s="85"/>
      <c r="B28" s="121" t="s">
        <v>2067</v>
      </c>
      <c r="C28" s="692" t="s">
        <v>2080</v>
      </c>
      <c r="D28" s="692"/>
      <c r="E28" s="692"/>
      <c r="F28" s="692"/>
      <c r="G28" s="692"/>
      <c r="H28" s="692"/>
      <c r="I28" s="692"/>
      <c r="J28" s="692"/>
      <c r="K28" s="692"/>
      <c r="L28" s="692"/>
      <c r="M28" s="692"/>
      <c r="N28" s="692"/>
      <c r="O28" s="692"/>
      <c r="P28" s="693"/>
      <c r="Q28" s="720">
        <f>Q26+Q27</f>
        <v>0</v>
      </c>
      <c r="R28" s="721"/>
      <c r="S28" s="721"/>
      <c r="T28" s="721"/>
      <c r="U28" s="721"/>
      <c r="V28" s="722"/>
      <c r="W28" s="115" t="s">
        <v>4</v>
      </c>
      <c r="X28" s="85"/>
      <c r="Y28" s="85"/>
      <c r="Z28" s="85" t="s">
        <v>75</v>
      </c>
      <c r="AA28" s="675"/>
      <c r="AB28" s="85"/>
      <c r="AC28" s="85"/>
      <c r="AD28" s="85"/>
      <c r="AE28" s="85"/>
      <c r="AF28" s="85"/>
      <c r="AG28" s="85"/>
      <c r="AH28" s="85"/>
      <c r="AI28" s="85"/>
      <c r="AJ28" s="85"/>
      <c r="AK28" s="120" t="str">
        <f>IFERROR(IF(OR(AND(AM29=TRUE,O29&lt;&gt;""),AND(AM30=TRUE,U29&lt;&gt;"")),"○","×"),"")</f>
        <v>×</v>
      </c>
      <c r="AL28" s="85"/>
      <c r="AM28" s="622" t="s">
        <v>2111</v>
      </c>
      <c r="AN28" s="623"/>
      <c r="AO28" s="623"/>
      <c r="AP28" s="623"/>
      <c r="AQ28" s="623"/>
      <c r="AR28" s="623"/>
      <c r="AS28" s="623"/>
      <c r="AT28" s="623"/>
      <c r="AU28" s="623"/>
      <c r="AV28" s="623"/>
      <c r="AW28" s="623"/>
      <c r="AX28" s="623"/>
      <c r="AY28" s="623"/>
      <c r="AZ28" s="623"/>
      <c r="BA28" s="624"/>
    </row>
    <row r="29" spans="1:53" ht="18" customHeight="1">
      <c r="A29" s="85"/>
      <c r="B29" s="724" t="s">
        <v>2078</v>
      </c>
      <c r="C29" s="765" t="s">
        <v>1929</v>
      </c>
      <c r="D29" s="765"/>
      <c r="E29" s="766"/>
      <c r="F29" s="124"/>
      <c r="G29" s="769" t="s">
        <v>1921</v>
      </c>
      <c r="H29" s="770"/>
      <c r="I29" s="770"/>
      <c r="J29" s="771"/>
      <c r="K29" s="751" t="s">
        <v>1922</v>
      </c>
      <c r="L29" s="751"/>
      <c r="M29" s="751"/>
      <c r="N29" s="751"/>
      <c r="O29" s="753"/>
      <c r="P29" s="754"/>
      <c r="Q29" s="757" t="s">
        <v>1923</v>
      </c>
      <c r="R29" s="757"/>
      <c r="S29" s="757"/>
      <c r="T29" s="757"/>
      <c r="U29" s="759"/>
      <c r="V29" s="760"/>
      <c r="W29" s="760"/>
      <c r="X29" s="760"/>
      <c r="Y29" s="760"/>
      <c r="Z29" s="760"/>
      <c r="AA29" s="760"/>
      <c r="AB29" s="760"/>
      <c r="AC29" s="760"/>
      <c r="AD29" s="760"/>
      <c r="AE29" s="760"/>
      <c r="AF29" s="760"/>
      <c r="AG29" s="760"/>
      <c r="AH29" s="760"/>
      <c r="AI29" s="760"/>
      <c r="AJ29" s="760"/>
      <c r="AK29" s="761"/>
      <c r="AL29" s="125"/>
      <c r="AM29" s="83" t="b">
        <v>0</v>
      </c>
    </row>
    <row r="30" spans="1:53" ht="18" customHeight="1" thickBot="1">
      <c r="A30" s="85"/>
      <c r="B30" s="725"/>
      <c r="C30" s="767"/>
      <c r="D30" s="767"/>
      <c r="E30" s="768"/>
      <c r="F30" s="126"/>
      <c r="G30" s="707" t="s">
        <v>1924</v>
      </c>
      <c r="H30" s="708"/>
      <c r="I30" s="708"/>
      <c r="J30" s="709"/>
      <c r="K30" s="752"/>
      <c r="L30" s="752"/>
      <c r="M30" s="752"/>
      <c r="N30" s="752"/>
      <c r="O30" s="755"/>
      <c r="P30" s="756"/>
      <c r="Q30" s="758"/>
      <c r="R30" s="758"/>
      <c r="S30" s="758"/>
      <c r="T30" s="758"/>
      <c r="U30" s="762"/>
      <c r="V30" s="763"/>
      <c r="W30" s="763"/>
      <c r="X30" s="763"/>
      <c r="Y30" s="763"/>
      <c r="Z30" s="763"/>
      <c r="AA30" s="763"/>
      <c r="AB30" s="763"/>
      <c r="AC30" s="763"/>
      <c r="AD30" s="763"/>
      <c r="AE30" s="763"/>
      <c r="AF30" s="763"/>
      <c r="AG30" s="763"/>
      <c r="AH30" s="763"/>
      <c r="AI30" s="763"/>
      <c r="AJ30" s="763"/>
      <c r="AK30" s="764"/>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682" t="s">
        <v>2172</v>
      </c>
      <c r="D32" s="682"/>
      <c r="E32" s="682"/>
      <c r="F32" s="682"/>
      <c r="G32" s="682"/>
      <c r="H32" s="682"/>
      <c r="I32" s="682"/>
      <c r="J32" s="682"/>
      <c r="K32" s="682"/>
      <c r="L32" s="682"/>
      <c r="M32" s="682"/>
      <c r="N32" s="682"/>
      <c r="O32" s="682"/>
      <c r="P32" s="682"/>
      <c r="Q32" s="682"/>
      <c r="R32" s="682"/>
      <c r="S32" s="682"/>
      <c r="T32" s="682"/>
      <c r="U32" s="682"/>
      <c r="V32" s="682"/>
      <c r="W32" s="682"/>
      <c r="X32" s="682"/>
      <c r="Y32" s="682"/>
      <c r="Z32" s="682"/>
      <c r="AA32" s="682"/>
      <c r="AB32" s="682"/>
      <c r="AC32" s="682"/>
      <c r="AD32" s="682"/>
      <c r="AE32" s="682"/>
      <c r="AF32" s="682"/>
      <c r="AG32" s="682"/>
      <c r="AH32" s="682"/>
      <c r="AI32" s="682"/>
      <c r="AJ32" s="682"/>
      <c r="AK32" s="682"/>
      <c r="AL32" s="133"/>
      <c r="AM32" s="127"/>
      <c r="AN32" s="127"/>
    </row>
    <row r="33" spans="1:53" ht="23.25" customHeight="1">
      <c r="A33" s="85"/>
      <c r="B33" s="134" t="s">
        <v>69</v>
      </c>
      <c r="C33" s="682" t="s">
        <v>2094</v>
      </c>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2068</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6" t="s">
        <v>86</v>
      </c>
      <c r="D36" s="736"/>
      <c r="E36" s="736"/>
      <c r="F36" s="736"/>
      <c r="G36" s="736"/>
      <c r="H36" s="736"/>
      <c r="I36" s="736"/>
      <c r="J36" s="736"/>
      <c r="K36" s="736"/>
      <c r="L36" s="736"/>
      <c r="M36" s="736"/>
      <c r="N36" s="736"/>
      <c r="O36" s="736"/>
      <c r="P36" s="737"/>
      <c r="Q36" s="742">
        <f>Q37-Q38-Q39</f>
        <v>0</v>
      </c>
      <c r="R36" s="743"/>
      <c r="S36" s="743"/>
      <c r="T36" s="743"/>
      <c r="U36" s="743"/>
      <c r="V36" s="744"/>
      <c r="W36" s="143" t="s">
        <v>4</v>
      </c>
      <c r="X36" s="144" t="s">
        <v>76</v>
      </c>
      <c r="Y36" s="674" t="str">
        <f>IF(Q40="","",IF(Q36="","",IF(Q36&gt;=Q40,"○","×")))</f>
        <v>○</v>
      </c>
      <c r="Z36" s="145"/>
      <c r="AA36" s="139"/>
      <c r="AB36" s="139"/>
      <c r="AC36" s="139"/>
      <c r="AD36" s="141"/>
      <c r="AE36" s="141"/>
      <c r="AF36" s="141"/>
      <c r="AG36" s="141"/>
      <c r="AH36" s="141"/>
      <c r="AI36" s="141"/>
      <c r="AJ36" s="141"/>
      <c r="AK36" s="141"/>
      <c r="AL36" s="85"/>
      <c r="AM36" s="631" t="s">
        <v>2101</v>
      </c>
      <c r="AN36" s="632"/>
      <c r="AO36" s="632"/>
      <c r="AP36" s="632"/>
      <c r="AQ36" s="632"/>
      <c r="AR36" s="632"/>
      <c r="AS36" s="632"/>
      <c r="AT36" s="632"/>
      <c r="AU36" s="632"/>
      <c r="AV36" s="632"/>
      <c r="AW36" s="632"/>
      <c r="AX36" s="632"/>
      <c r="AY36" s="632"/>
      <c r="AZ36" s="632"/>
      <c r="BA36" s="633"/>
    </row>
    <row r="37" spans="1:53" ht="18.75" customHeight="1" thickBot="1">
      <c r="A37" s="85"/>
      <c r="B37" s="717"/>
      <c r="C37" s="747" t="s">
        <v>87</v>
      </c>
      <c r="D37" s="747"/>
      <c r="E37" s="747"/>
      <c r="F37" s="747"/>
      <c r="G37" s="747"/>
      <c r="H37" s="747"/>
      <c r="I37" s="747"/>
      <c r="J37" s="747"/>
      <c r="K37" s="747"/>
      <c r="L37" s="747"/>
      <c r="M37" s="747"/>
      <c r="N37" s="747"/>
      <c r="O37" s="747"/>
      <c r="P37" s="738"/>
      <c r="Q37" s="748"/>
      <c r="R37" s="749"/>
      <c r="S37" s="749"/>
      <c r="T37" s="749"/>
      <c r="U37" s="749"/>
      <c r="V37" s="750"/>
      <c r="W37" s="143" t="s">
        <v>4</v>
      </c>
      <c r="X37" s="144"/>
      <c r="Y37" s="723"/>
      <c r="Z37" s="145"/>
      <c r="AA37" s="139"/>
      <c r="AB37" s="139"/>
      <c r="AC37" s="139"/>
      <c r="AD37" s="141"/>
      <c r="AE37" s="139"/>
      <c r="AF37" s="139"/>
      <c r="AG37" s="139"/>
      <c r="AH37" s="139"/>
      <c r="AI37" s="139"/>
      <c r="AJ37" s="139"/>
      <c r="AK37" s="141"/>
      <c r="AL37" s="85"/>
      <c r="AM37" s="634"/>
      <c r="AN37" s="635"/>
      <c r="AO37" s="635"/>
      <c r="AP37" s="635"/>
      <c r="AQ37" s="635"/>
      <c r="AR37" s="635"/>
      <c r="AS37" s="635"/>
      <c r="AT37" s="635"/>
      <c r="AU37" s="635"/>
      <c r="AV37" s="635"/>
      <c r="AW37" s="635"/>
      <c r="AX37" s="635"/>
      <c r="AY37" s="635"/>
      <c r="AZ37" s="635"/>
      <c r="BA37" s="636"/>
    </row>
    <row r="38" spans="1:53" ht="18.75" customHeight="1" thickBot="1">
      <c r="A38" s="85"/>
      <c r="B38" s="717"/>
      <c r="C38" s="686" t="s">
        <v>2093</v>
      </c>
      <c r="D38" s="687"/>
      <c r="E38" s="687"/>
      <c r="F38" s="687"/>
      <c r="G38" s="687"/>
      <c r="H38" s="687"/>
      <c r="I38" s="687"/>
      <c r="J38" s="687"/>
      <c r="K38" s="687"/>
      <c r="L38" s="687"/>
      <c r="M38" s="687"/>
      <c r="N38" s="687"/>
      <c r="O38" s="687"/>
      <c r="P38" s="687"/>
      <c r="Q38" s="742">
        <f>Q22</f>
        <v>0</v>
      </c>
      <c r="R38" s="743"/>
      <c r="S38" s="743"/>
      <c r="T38" s="743"/>
      <c r="U38" s="743"/>
      <c r="V38" s="744"/>
      <c r="W38" s="143" t="s">
        <v>4</v>
      </c>
      <c r="X38" s="144"/>
      <c r="Y38" s="723"/>
      <c r="Z38" s="145"/>
      <c r="AA38" s="139"/>
      <c r="AB38" s="139"/>
      <c r="AC38" s="139"/>
      <c r="AD38" s="141"/>
      <c r="AE38" s="139"/>
      <c r="AF38" s="139"/>
      <c r="AG38" s="139"/>
      <c r="AH38" s="139"/>
      <c r="AI38" s="139"/>
      <c r="AJ38" s="139"/>
      <c r="AK38" s="141"/>
      <c r="AL38" s="85"/>
      <c r="AM38" s="634"/>
      <c r="AN38" s="635"/>
      <c r="AO38" s="635"/>
      <c r="AP38" s="635"/>
      <c r="AQ38" s="635"/>
      <c r="AR38" s="635"/>
      <c r="AS38" s="635"/>
      <c r="AT38" s="635"/>
      <c r="AU38" s="635"/>
      <c r="AV38" s="635"/>
      <c r="AW38" s="635"/>
      <c r="AX38" s="635"/>
      <c r="AY38" s="635"/>
      <c r="AZ38" s="635"/>
      <c r="BA38" s="636"/>
    </row>
    <row r="39" spans="1:53" ht="27" customHeight="1" thickBot="1">
      <c r="A39" s="85"/>
      <c r="B39" s="521"/>
      <c r="C39" s="686" t="s">
        <v>2297</v>
      </c>
      <c r="D39" s="687"/>
      <c r="E39" s="687"/>
      <c r="F39" s="687"/>
      <c r="G39" s="687"/>
      <c r="H39" s="687"/>
      <c r="I39" s="687"/>
      <c r="J39" s="687"/>
      <c r="K39" s="687"/>
      <c r="L39" s="687"/>
      <c r="M39" s="687"/>
      <c r="N39" s="687"/>
      <c r="O39" s="687"/>
      <c r="P39" s="687"/>
      <c r="Q39" s="1163"/>
      <c r="R39" s="1164"/>
      <c r="S39" s="1164"/>
      <c r="T39" s="1164"/>
      <c r="U39" s="1164"/>
      <c r="V39" s="1165"/>
      <c r="W39" s="143" t="s">
        <v>4</v>
      </c>
      <c r="X39" s="144"/>
      <c r="Y39" s="723"/>
      <c r="Z39" s="145"/>
      <c r="AA39" s="139"/>
      <c r="AB39" s="139"/>
      <c r="AC39" s="139"/>
      <c r="AD39" s="141"/>
      <c r="AE39" s="139"/>
      <c r="AF39" s="139"/>
      <c r="AG39" s="139"/>
      <c r="AH39" s="139"/>
      <c r="AI39" s="139"/>
      <c r="AJ39" s="139"/>
      <c r="AK39" s="141"/>
      <c r="AL39" s="85"/>
      <c r="AM39" s="634"/>
      <c r="AN39" s="635"/>
      <c r="AO39" s="635"/>
      <c r="AP39" s="635"/>
      <c r="AQ39" s="635"/>
      <c r="AR39" s="635"/>
      <c r="AS39" s="635"/>
      <c r="AT39" s="635"/>
      <c r="AU39" s="635"/>
      <c r="AV39" s="635"/>
      <c r="AW39" s="635"/>
      <c r="AX39" s="635"/>
      <c r="AY39" s="635"/>
      <c r="AZ39" s="635"/>
      <c r="BA39" s="636"/>
    </row>
    <row r="40" spans="1:53" ht="30.75" customHeight="1" thickBot="1">
      <c r="A40" s="85"/>
      <c r="B40" s="142" t="s">
        <v>11</v>
      </c>
      <c r="C40" s="745" t="s">
        <v>1930</v>
      </c>
      <c r="D40" s="746"/>
      <c r="E40" s="746"/>
      <c r="F40" s="746"/>
      <c r="G40" s="746"/>
      <c r="H40" s="746"/>
      <c r="I40" s="746"/>
      <c r="J40" s="746"/>
      <c r="K40" s="746"/>
      <c r="L40" s="746"/>
      <c r="M40" s="746"/>
      <c r="N40" s="746"/>
      <c r="O40" s="746"/>
      <c r="P40" s="746"/>
      <c r="Q40" s="742">
        <f>Q41-Q42-Q43-Q44-Q45-Q46</f>
        <v>0</v>
      </c>
      <c r="R40" s="743"/>
      <c r="S40" s="743"/>
      <c r="T40" s="743"/>
      <c r="U40" s="743"/>
      <c r="V40" s="744"/>
      <c r="W40" s="146" t="s">
        <v>4</v>
      </c>
      <c r="X40" s="144" t="s">
        <v>76</v>
      </c>
      <c r="Y40" s="675"/>
      <c r="Z40" s="145"/>
      <c r="AA40" s="139"/>
      <c r="AB40" s="139"/>
      <c r="AC40" s="139"/>
      <c r="AD40" s="141"/>
      <c r="AE40" s="139"/>
      <c r="AF40" s="139"/>
      <c r="AG40" s="139"/>
      <c r="AH40" s="139"/>
      <c r="AI40" s="139"/>
      <c r="AJ40" s="139"/>
      <c r="AK40" s="141"/>
      <c r="AL40" s="85"/>
      <c r="AM40" s="637"/>
      <c r="AN40" s="638"/>
      <c r="AO40" s="638"/>
      <c r="AP40" s="638"/>
      <c r="AQ40" s="638"/>
      <c r="AR40" s="638"/>
      <c r="AS40" s="638"/>
      <c r="AT40" s="638"/>
      <c r="AU40" s="639"/>
      <c r="AV40" s="639"/>
      <c r="AW40" s="639"/>
      <c r="AX40" s="639"/>
      <c r="AY40" s="638"/>
      <c r="AZ40" s="638"/>
      <c r="BA40" s="640"/>
    </row>
    <row r="41" spans="1:53" ht="18.75" customHeight="1" thickBot="1">
      <c r="A41" s="85"/>
      <c r="B41" s="731"/>
      <c r="C41" s="738" t="s">
        <v>88</v>
      </c>
      <c r="D41" s="739"/>
      <c r="E41" s="739"/>
      <c r="F41" s="739"/>
      <c r="G41" s="739"/>
      <c r="H41" s="739"/>
      <c r="I41" s="739"/>
      <c r="J41" s="739"/>
      <c r="K41" s="739"/>
      <c r="L41" s="739"/>
      <c r="M41" s="739"/>
      <c r="N41" s="739"/>
      <c r="O41" s="739"/>
      <c r="P41" s="740"/>
      <c r="Q41" s="683"/>
      <c r="R41" s="684"/>
      <c r="S41" s="684"/>
      <c r="T41" s="684"/>
      <c r="U41" s="684"/>
      <c r="V41" s="685"/>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1"/>
      <c r="C42" s="738" t="s">
        <v>1926</v>
      </c>
      <c r="D42" s="739"/>
      <c r="E42" s="739"/>
      <c r="F42" s="739"/>
      <c r="G42" s="739"/>
      <c r="H42" s="739"/>
      <c r="I42" s="739"/>
      <c r="J42" s="739"/>
      <c r="K42" s="739"/>
      <c r="L42" s="739"/>
      <c r="M42" s="739"/>
      <c r="N42" s="739"/>
      <c r="O42" s="739"/>
      <c r="P42" s="740"/>
      <c r="Q42" s="683"/>
      <c r="R42" s="684"/>
      <c r="S42" s="684"/>
      <c r="T42" s="684"/>
      <c r="U42" s="684"/>
      <c r="V42" s="685"/>
      <c r="W42" s="143" t="s">
        <v>4</v>
      </c>
      <c r="X42" s="139"/>
      <c r="Y42" s="139"/>
      <c r="Z42" s="139"/>
      <c r="AA42" s="139"/>
      <c r="AB42" s="139"/>
      <c r="AC42" s="139"/>
      <c r="AD42" s="141"/>
      <c r="AE42" s="139"/>
      <c r="AF42" s="139"/>
      <c r="AG42" s="139"/>
      <c r="AH42" s="139"/>
      <c r="AI42" s="139"/>
      <c r="AJ42" s="139"/>
      <c r="AK42" s="141"/>
      <c r="AL42" s="85"/>
    </row>
    <row r="43" spans="1:53" ht="18.75" customHeight="1" thickBot="1">
      <c r="A43" s="85"/>
      <c r="B43" s="731"/>
      <c r="C43" s="738" t="s">
        <v>1927</v>
      </c>
      <c r="D43" s="739"/>
      <c r="E43" s="739"/>
      <c r="F43" s="739"/>
      <c r="G43" s="739"/>
      <c r="H43" s="739"/>
      <c r="I43" s="739"/>
      <c r="J43" s="739"/>
      <c r="K43" s="739"/>
      <c r="L43" s="739"/>
      <c r="M43" s="739"/>
      <c r="N43" s="739"/>
      <c r="O43" s="739"/>
      <c r="P43" s="740"/>
      <c r="Q43" s="683"/>
      <c r="R43" s="684"/>
      <c r="S43" s="684"/>
      <c r="T43" s="684"/>
      <c r="U43" s="684"/>
      <c r="V43" s="685"/>
      <c r="W43" s="143" t="s">
        <v>4</v>
      </c>
      <c r="X43" s="139"/>
      <c r="Y43" s="139"/>
      <c r="Z43" s="139"/>
      <c r="AA43" s="139"/>
      <c r="AB43" s="139"/>
      <c r="AC43" s="139"/>
      <c r="AD43" s="141"/>
      <c r="AE43" s="139"/>
      <c r="AF43" s="139"/>
      <c r="AG43" s="139"/>
      <c r="AH43" s="139"/>
      <c r="AI43" s="139"/>
      <c r="AJ43" s="139"/>
      <c r="AK43" s="141"/>
      <c r="AL43" s="85"/>
    </row>
    <row r="44" spans="1:53" ht="20.25" customHeight="1" thickBot="1">
      <c r="A44" s="85"/>
      <c r="B44" s="731"/>
      <c r="C44" s="686" t="s">
        <v>1928</v>
      </c>
      <c r="D44" s="687"/>
      <c r="E44" s="687"/>
      <c r="F44" s="687"/>
      <c r="G44" s="687"/>
      <c r="H44" s="687"/>
      <c r="I44" s="687"/>
      <c r="J44" s="687"/>
      <c r="K44" s="687"/>
      <c r="L44" s="687"/>
      <c r="M44" s="687"/>
      <c r="N44" s="687"/>
      <c r="O44" s="687"/>
      <c r="P44" s="688"/>
      <c r="Q44" s="683"/>
      <c r="R44" s="684"/>
      <c r="S44" s="684"/>
      <c r="T44" s="684"/>
      <c r="U44" s="684"/>
      <c r="V44" s="685"/>
      <c r="W44" s="143" t="s">
        <v>4</v>
      </c>
      <c r="X44" s="139"/>
      <c r="Y44" s="139"/>
      <c r="Z44" s="139"/>
      <c r="AA44" s="139"/>
      <c r="AB44" s="139"/>
      <c r="AC44" s="139"/>
      <c r="AD44" s="141"/>
      <c r="AE44" s="139"/>
      <c r="AF44" s="139"/>
      <c r="AG44" s="139"/>
      <c r="AH44" s="139"/>
      <c r="AI44" s="139"/>
      <c r="AJ44" s="139"/>
      <c r="AK44" s="141"/>
      <c r="AL44" s="85"/>
    </row>
    <row r="45" spans="1:53" ht="27.75" customHeight="1" thickBot="1">
      <c r="A45" s="85"/>
      <c r="B45" s="731"/>
      <c r="C45" s="686" t="s">
        <v>2174</v>
      </c>
      <c r="D45" s="687"/>
      <c r="E45" s="687"/>
      <c r="F45" s="687"/>
      <c r="G45" s="687"/>
      <c r="H45" s="687"/>
      <c r="I45" s="687"/>
      <c r="J45" s="687"/>
      <c r="K45" s="687"/>
      <c r="L45" s="687"/>
      <c r="M45" s="687"/>
      <c r="N45" s="687"/>
      <c r="O45" s="687"/>
      <c r="P45" s="688"/>
      <c r="Q45" s="683"/>
      <c r="R45" s="684"/>
      <c r="S45" s="684"/>
      <c r="T45" s="684"/>
      <c r="U45" s="684"/>
      <c r="V45" s="685"/>
      <c r="W45" s="143" t="s">
        <v>4</v>
      </c>
      <c r="X45" s="139"/>
      <c r="Y45" s="139"/>
      <c r="Z45" s="139"/>
      <c r="AA45" s="139"/>
      <c r="AB45" s="139"/>
      <c r="AC45" s="139"/>
      <c r="AD45" s="141"/>
      <c r="AE45" s="139"/>
      <c r="AF45" s="139"/>
      <c r="AG45" s="139"/>
      <c r="AH45" s="139"/>
      <c r="AI45" s="139"/>
      <c r="AJ45" s="139"/>
      <c r="AK45" s="141"/>
      <c r="AL45" s="85"/>
    </row>
    <row r="46" spans="1:53" ht="28.5" customHeight="1" thickBot="1">
      <c r="A46" s="85"/>
      <c r="B46" s="732"/>
      <c r="C46" s="733" t="s">
        <v>2173</v>
      </c>
      <c r="D46" s="734"/>
      <c r="E46" s="734"/>
      <c r="F46" s="734"/>
      <c r="G46" s="734"/>
      <c r="H46" s="734"/>
      <c r="I46" s="734"/>
      <c r="J46" s="734"/>
      <c r="K46" s="734"/>
      <c r="L46" s="734"/>
      <c r="M46" s="734"/>
      <c r="N46" s="734"/>
      <c r="O46" s="734"/>
      <c r="P46" s="735"/>
      <c r="Q46" s="683"/>
      <c r="R46" s="684"/>
      <c r="S46" s="684"/>
      <c r="T46" s="684"/>
      <c r="U46" s="684"/>
      <c r="V46" s="685"/>
      <c r="W46" s="146" t="s">
        <v>4</v>
      </c>
      <c r="X46" s="139"/>
      <c r="Y46" s="139"/>
      <c r="Z46" s="139"/>
      <c r="AA46" s="139"/>
      <c r="AB46" s="141"/>
      <c r="AC46" s="139"/>
      <c r="AD46" s="139"/>
      <c r="AE46" s="139"/>
      <c r="AF46" s="139"/>
      <c r="AG46" s="139"/>
      <c r="AH46" s="139"/>
      <c r="AI46" s="141"/>
      <c r="AJ46" s="85"/>
      <c r="AK46" s="85"/>
      <c r="AL46" s="85"/>
      <c r="AM46" s="147"/>
      <c r="AN46" s="147"/>
      <c r="AO46" s="147"/>
      <c r="AP46" s="147"/>
      <c r="AQ46" s="147"/>
      <c r="AR46" s="147"/>
      <c r="AS46" s="147"/>
      <c r="AT46" s="147"/>
      <c r="AU46" s="147"/>
      <c r="AV46" s="147"/>
      <c r="AW46" s="147"/>
      <c r="AX46" s="147"/>
      <c r="AY46" s="147"/>
      <c r="AZ46" s="147"/>
      <c r="BA46" s="147"/>
    </row>
    <row r="47" spans="1:53" s="91" customFormat="1" ht="6" customHeight="1">
      <c r="A47" s="90"/>
      <c r="B47" s="105"/>
      <c r="C47" s="103"/>
      <c r="D47" s="104"/>
      <c r="E47" s="105"/>
      <c r="F47" s="105"/>
      <c r="G47" s="105"/>
      <c r="H47" s="105"/>
      <c r="I47" s="105"/>
      <c r="J47" s="105"/>
      <c r="K47" s="105"/>
      <c r="L47" s="106"/>
      <c r="M47" s="106"/>
      <c r="N47" s="106"/>
      <c r="O47" s="106"/>
      <c r="P47" s="106"/>
      <c r="Q47" s="106"/>
      <c r="R47" s="106"/>
      <c r="S47" s="106"/>
      <c r="T47" s="107"/>
      <c r="U47" s="108"/>
      <c r="V47" s="108"/>
      <c r="W47" s="108"/>
      <c r="X47" s="108"/>
      <c r="Y47" s="108"/>
      <c r="Z47" s="108"/>
      <c r="AA47" s="105"/>
      <c r="AB47" s="105"/>
      <c r="AC47" s="107"/>
      <c r="AD47" s="108"/>
      <c r="AE47" s="108"/>
      <c r="AF47" s="108"/>
      <c r="AG47" s="108"/>
      <c r="AH47" s="108"/>
      <c r="AI47" s="108"/>
      <c r="AJ47" s="105"/>
      <c r="AK47" s="105"/>
      <c r="AL47" s="90"/>
      <c r="AM47" s="148"/>
      <c r="AN47" s="148"/>
      <c r="AO47" s="148"/>
      <c r="AP47" s="148"/>
      <c r="AQ47" s="148"/>
      <c r="AR47" s="148"/>
      <c r="AS47" s="148"/>
      <c r="AT47" s="149"/>
      <c r="AU47" s="149"/>
      <c r="AV47" s="149"/>
      <c r="AW47" s="149"/>
      <c r="AX47" s="149"/>
      <c r="AY47" s="148"/>
      <c r="AZ47" s="148"/>
      <c r="BA47" s="148"/>
    </row>
    <row r="48" spans="1:53" ht="12" customHeight="1">
      <c r="A48" s="85"/>
      <c r="B48" s="150" t="s">
        <v>68</v>
      </c>
      <c r="C48" s="151"/>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47"/>
      <c r="AN48" s="147"/>
      <c r="AO48" s="147"/>
      <c r="AP48" s="147"/>
      <c r="AQ48" s="147"/>
      <c r="AR48" s="147"/>
      <c r="AS48" s="147"/>
      <c r="AT48" s="147"/>
      <c r="AU48" s="147"/>
      <c r="AV48" s="147"/>
      <c r="AW48" s="147"/>
      <c r="AX48" s="147"/>
      <c r="AY48" s="147"/>
      <c r="AZ48" s="147"/>
      <c r="BA48" s="147"/>
    </row>
    <row r="49" spans="1:53" s="91" customFormat="1" ht="24" customHeight="1">
      <c r="A49" s="90"/>
      <c r="B49" s="153" t="s">
        <v>69</v>
      </c>
      <c r="C49" s="615" t="s">
        <v>2298</v>
      </c>
      <c r="D49" s="615"/>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615"/>
      <c r="AC49" s="615"/>
      <c r="AD49" s="615"/>
      <c r="AE49" s="615"/>
      <c r="AF49" s="615"/>
      <c r="AG49" s="615"/>
      <c r="AH49" s="615"/>
      <c r="AI49" s="615"/>
      <c r="AJ49" s="615"/>
      <c r="AK49" s="615"/>
      <c r="AL49" s="154"/>
      <c r="AM49" s="148"/>
      <c r="AN49" s="148"/>
      <c r="AO49" s="148"/>
      <c r="AP49" s="148"/>
      <c r="AQ49" s="148"/>
      <c r="AR49" s="148"/>
      <c r="AS49" s="148"/>
      <c r="AT49" s="149"/>
      <c r="AU49" s="149"/>
      <c r="AV49" s="149"/>
      <c r="AW49" s="149"/>
      <c r="AX49" s="149"/>
      <c r="AY49" s="148"/>
      <c r="AZ49" s="148"/>
      <c r="BA49" s="148"/>
    </row>
    <row r="50" spans="1:53" s="91" customFormat="1" ht="33" customHeight="1">
      <c r="A50" s="90"/>
      <c r="B50" s="153" t="s">
        <v>69</v>
      </c>
      <c r="C50" s="682" t="s">
        <v>2299</v>
      </c>
      <c r="D50" s="682"/>
      <c r="E50" s="682"/>
      <c r="F50" s="682"/>
      <c r="G50" s="682"/>
      <c r="H50" s="682"/>
      <c r="I50" s="682"/>
      <c r="J50" s="682"/>
      <c r="K50" s="682"/>
      <c r="L50" s="682"/>
      <c r="M50" s="682"/>
      <c r="N50" s="682"/>
      <c r="O50" s="682"/>
      <c r="P50" s="682"/>
      <c r="Q50" s="682"/>
      <c r="R50" s="682"/>
      <c r="S50" s="682"/>
      <c r="T50" s="682"/>
      <c r="U50" s="682"/>
      <c r="V50" s="682"/>
      <c r="W50" s="682"/>
      <c r="X50" s="682"/>
      <c r="Y50" s="682"/>
      <c r="Z50" s="682"/>
      <c r="AA50" s="682"/>
      <c r="AB50" s="682"/>
      <c r="AC50" s="682"/>
      <c r="AD50" s="682"/>
      <c r="AE50" s="682"/>
      <c r="AF50" s="682"/>
      <c r="AG50" s="682"/>
      <c r="AH50" s="682"/>
      <c r="AI50" s="682"/>
      <c r="AJ50" s="682"/>
      <c r="AK50" s="682"/>
      <c r="AL50" s="154"/>
      <c r="AM50" s="148"/>
      <c r="AN50" s="148"/>
      <c r="AO50" s="148"/>
      <c r="AP50" s="148"/>
      <c r="AQ50" s="148"/>
      <c r="AR50" s="148"/>
      <c r="AS50" s="148"/>
      <c r="AT50" s="149"/>
      <c r="AU50" s="149"/>
      <c r="AV50" s="149"/>
      <c r="AW50" s="149"/>
      <c r="AX50" s="149"/>
      <c r="AY50" s="148"/>
      <c r="AZ50" s="148"/>
      <c r="BA50" s="148"/>
    </row>
    <row r="51" spans="1:53" s="91" customFormat="1" ht="44.25" customHeight="1">
      <c r="A51" s="90"/>
      <c r="B51" s="153" t="s">
        <v>69</v>
      </c>
      <c r="C51" s="615" t="s">
        <v>2300</v>
      </c>
      <c r="D51" s="615"/>
      <c r="E51" s="615"/>
      <c r="F51" s="615"/>
      <c r="G51" s="615"/>
      <c r="H51" s="615"/>
      <c r="I51" s="615"/>
      <c r="J51" s="615"/>
      <c r="K51" s="615"/>
      <c r="L51" s="615"/>
      <c r="M51" s="615"/>
      <c r="N51" s="615"/>
      <c r="O51" s="615"/>
      <c r="P51" s="615"/>
      <c r="Q51" s="615"/>
      <c r="R51" s="615"/>
      <c r="S51" s="615"/>
      <c r="T51" s="615"/>
      <c r="U51" s="615"/>
      <c r="V51" s="615"/>
      <c r="W51" s="615"/>
      <c r="X51" s="615"/>
      <c r="Y51" s="615"/>
      <c r="Z51" s="615"/>
      <c r="AA51" s="615"/>
      <c r="AB51" s="615"/>
      <c r="AC51" s="615"/>
      <c r="AD51" s="615"/>
      <c r="AE51" s="615"/>
      <c r="AF51" s="615"/>
      <c r="AG51" s="615"/>
      <c r="AH51" s="615"/>
      <c r="AI51" s="615"/>
      <c r="AJ51" s="615"/>
      <c r="AK51" s="615"/>
      <c r="AL51" s="154"/>
      <c r="AM51" s="148"/>
      <c r="AN51" s="148"/>
      <c r="AO51" s="148"/>
      <c r="AP51" s="148"/>
      <c r="AQ51" s="148"/>
      <c r="AR51" s="148"/>
      <c r="AS51" s="148"/>
      <c r="AT51" s="149"/>
      <c r="AU51" s="149"/>
      <c r="AV51" s="149"/>
      <c r="AW51" s="149"/>
      <c r="AX51" s="149"/>
      <c r="AY51" s="148"/>
      <c r="AZ51" s="148"/>
      <c r="BA51" s="148"/>
    </row>
    <row r="52" spans="1:53" ht="4.5" customHeight="1">
      <c r="A52" s="85"/>
      <c r="B52" s="155"/>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47"/>
      <c r="AN52" s="147"/>
      <c r="AO52" s="147"/>
      <c r="AP52" s="147"/>
      <c r="AQ52" s="147"/>
      <c r="AR52" s="147"/>
      <c r="AS52" s="147"/>
      <c r="AT52" s="147"/>
      <c r="AU52" s="147"/>
      <c r="AV52" s="147"/>
      <c r="AW52" s="147"/>
      <c r="AX52" s="147"/>
      <c r="AY52" s="147"/>
      <c r="AZ52" s="147"/>
      <c r="BA52" s="147"/>
    </row>
    <row r="53" spans="1:53" ht="19.5" customHeight="1">
      <c r="A53" s="85"/>
      <c r="B53" s="718" t="s">
        <v>2102</v>
      </c>
      <c r="C53" s="718"/>
      <c r="D53" s="718"/>
      <c r="E53" s="718"/>
      <c r="F53" s="718"/>
      <c r="G53" s="718"/>
      <c r="H53" s="718"/>
      <c r="I53" s="718"/>
      <c r="J53" s="718"/>
      <c r="K53" s="718"/>
      <c r="L53" s="718"/>
      <c r="M53" s="718"/>
      <c r="N53" s="718"/>
      <c r="O53" s="718"/>
      <c r="P53" s="718"/>
      <c r="Q53" s="718"/>
      <c r="R53" s="718"/>
      <c r="S53" s="718"/>
      <c r="T53" s="718"/>
      <c r="U53" s="718"/>
      <c r="V53" s="718"/>
      <c r="W53" s="718"/>
      <c r="X53" s="718"/>
      <c r="Y53" s="718"/>
      <c r="Z53" s="718"/>
      <c r="AA53" s="718"/>
      <c r="AB53" s="718"/>
      <c r="AC53" s="718"/>
      <c r="AD53" s="718"/>
      <c r="AE53" s="718"/>
      <c r="AF53" s="718"/>
      <c r="AG53" s="718"/>
      <c r="AH53" s="718"/>
      <c r="AI53" s="718"/>
      <c r="AJ53" s="718"/>
      <c r="AK53" s="718"/>
      <c r="AL53" s="156"/>
      <c r="AM53" s="147"/>
      <c r="AN53" s="147"/>
      <c r="AO53" s="147"/>
      <c r="AP53" s="147"/>
      <c r="AQ53" s="147"/>
      <c r="AR53" s="147"/>
      <c r="AS53" s="147"/>
      <c r="AT53" s="157"/>
      <c r="AU53" s="157"/>
      <c r="AV53" s="157"/>
      <c r="AW53" s="157"/>
      <c r="AX53" s="157"/>
      <c r="AY53" s="147"/>
      <c r="AZ53" s="147"/>
      <c r="BA53" s="147"/>
    </row>
    <row r="54" spans="1:53" ht="16.5" customHeight="1" thickBot="1">
      <c r="A54" s="85"/>
      <c r="B54" s="158" t="s">
        <v>77</v>
      </c>
      <c r="C54" s="719" t="s">
        <v>2096</v>
      </c>
      <c r="D54" s="719"/>
      <c r="E54" s="719"/>
      <c r="F54" s="719"/>
      <c r="G54" s="719"/>
      <c r="H54" s="719"/>
      <c r="I54" s="719"/>
      <c r="J54" s="719"/>
      <c r="K54" s="719"/>
      <c r="L54" s="719"/>
      <c r="M54" s="719"/>
      <c r="N54" s="719"/>
      <c r="O54" s="719"/>
      <c r="P54" s="719"/>
      <c r="Q54" s="719"/>
      <c r="R54" s="719"/>
      <c r="S54" s="719"/>
      <c r="T54" s="719"/>
      <c r="U54" s="719"/>
      <c r="V54" s="719"/>
      <c r="W54" s="719"/>
      <c r="X54" s="719"/>
      <c r="Y54" s="719"/>
      <c r="Z54" s="719"/>
      <c r="AA54" s="719"/>
      <c r="AB54" s="719"/>
      <c r="AC54" s="719"/>
      <c r="AD54" s="719"/>
      <c r="AE54" s="719"/>
      <c r="AF54" s="719"/>
      <c r="AG54" s="719"/>
      <c r="AH54" s="719"/>
      <c r="AI54" s="719"/>
      <c r="AJ54" s="719"/>
      <c r="AK54" s="719"/>
      <c r="AL54" s="159"/>
      <c r="AM54" s="147"/>
      <c r="AN54" s="147"/>
      <c r="AO54" s="147"/>
      <c r="AP54" s="147"/>
      <c r="AQ54" s="147"/>
      <c r="AR54" s="147"/>
      <c r="AS54" s="147"/>
      <c r="AT54" s="157"/>
      <c r="AU54" s="157"/>
      <c r="AV54" s="157"/>
      <c r="AW54" s="157"/>
      <c r="AX54" s="157"/>
      <c r="AY54" s="147"/>
      <c r="AZ54" s="147"/>
      <c r="BA54" s="147"/>
    </row>
    <row r="55" spans="1:53" ht="51.75" customHeight="1">
      <c r="A55" s="85"/>
      <c r="B55" s="711" t="s">
        <v>71</v>
      </c>
      <c r="C55" s="712"/>
      <c r="D55" s="712"/>
      <c r="E55" s="713"/>
      <c r="F55" s="689"/>
      <c r="G55" s="690"/>
      <c r="H55" s="690"/>
      <c r="I55" s="690"/>
      <c r="J55" s="690"/>
      <c r="K55" s="690"/>
      <c r="L55" s="690"/>
      <c r="M55" s="690"/>
      <c r="N55" s="690"/>
      <c r="O55" s="690"/>
      <c r="P55" s="690"/>
      <c r="Q55" s="690"/>
      <c r="R55" s="690"/>
      <c r="S55" s="690"/>
      <c r="T55" s="690"/>
      <c r="U55" s="690"/>
      <c r="V55" s="690"/>
      <c r="W55" s="690"/>
      <c r="X55" s="690"/>
      <c r="Y55" s="690"/>
      <c r="Z55" s="690"/>
      <c r="AA55" s="690"/>
      <c r="AB55" s="690"/>
      <c r="AC55" s="690"/>
      <c r="AD55" s="690"/>
      <c r="AE55" s="690"/>
      <c r="AF55" s="690"/>
      <c r="AG55" s="690"/>
      <c r="AH55" s="690"/>
      <c r="AI55" s="690"/>
      <c r="AJ55" s="690"/>
      <c r="AK55" s="691"/>
      <c r="AL55" s="90"/>
      <c r="AM55" s="147"/>
      <c r="AN55" s="147"/>
      <c r="AO55" s="147"/>
      <c r="AP55" s="147"/>
      <c r="AQ55" s="147"/>
      <c r="AR55" s="147"/>
      <c r="AS55" s="147"/>
      <c r="AT55" s="157"/>
      <c r="AU55" s="157"/>
      <c r="AV55" s="157"/>
      <c r="AW55" s="157"/>
      <c r="AX55" s="157"/>
      <c r="AY55" s="147"/>
      <c r="AZ55" s="147"/>
      <c r="BA55" s="147"/>
    </row>
    <row r="56" spans="1:53" ht="47.25" customHeight="1" thickBot="1">
      <c r="A56" s="85"/>
      <c r="B56" s="711" t="s">
        <v>72</v>
      </c>
      <c r="C56" s="712"/>
      <c r="D56" s="712"/>
      <c r="E56" s="713"/>
      <c r="F56" s="714"/>
      <c r="G56" s="715"/>
      <c r="H56" s="715"/>
      <c r="I56" s="715"/>
      <c r="J56" s="715"/>
      <c r="K56" s="715"/>
      <c r="L56" s="715"/>
      <c r="M56" s="715"/>
      <c r="N56" s="715"/>
      <c r="O56" s="715"/>
      <c r="P56" s="715"/>
      <c r="Q56" s="715"/>
      <c r="R56" s="715"/>
      <c r="S56" s="715"/>
      <c r="T56" s="715"/>
      <c r="U56" s="715"/>
      <c r="V56" s="715"/>
      <c r="W56" s="715"/>
      <c r="X56" s="715"/>
      <c r="Y56" s="715"/>
      <c r="Z56" s="715"/>
      <c r="AA56" s="715"/>
      <c r="AB56" s="715"/>
      <c r="AC56" s="715"/>
      <c r="AD56" s="715"/>
      <c r="AE56" s="715"/>
      <c r="AF56" s="715"/>
      <c r="AG56" s="715"/>
      <c r="AH56" s="715"/>
      <c r="AI56" s="715"/>
      <c r="AJ56" s="715"/>
      <c r="AK56" s="716"/>
      <c r="AL56" s="90"/>
      <c r="AM56" s="147"/>
      <c r="AN56" s="147"/>
      <c r="AO56" s="147"/>
      <c r="AP56" s="147"/>
      <c r="AQ56" s="147"/>
      <c r="AR56" s="147"/>
      <c r="AS56" s="147"/>
      <c r="AT56" s="157"/>
      <c r="AU56" s="157"/>
      <c r="AV56" s="157"/>
      <c r="AW56" s="157"/>
      <c r="AX56" s="157"/>
      <c r="AY56" s="147"/>
      <c r="AZ56" s="147"/>
      <c r="BA56" s="147"/>
    </row>
    <row r="57" spans="1:53" ht="13.5" customHeight="1">
      <c r="A57" s="85"/>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1"/>
      <c r="AN57" s="147"/>
      <c r="AO57" s="147"/>
      <c r="AP57" s="147"/>
      <c r="AQ57" s="147"/>
      <c r="AR57" s="147"/>
      <c r="AS57" s="147"/>
      <c r="AT57" s="157"/>
      <c r="AU57" s="157"/>
      <c r="AV57" s="157"/>
      <c r="AW57" s="157"/>
      <c r="AX57" s="157"/>
      <c r="AY57" s="147"/>
      <c r="AZ57" s="147"/>
      <c r="BA57" s="147"/>
    </row>
    <row r="58" spans="1:53" s="165" customFormat="1" ht="30.75" customHeight="1">
      <c r="A58" s="162"/>
      <c r="B58" s="710" t="s">
        <v>2152</v>
      </c>
      <c r="C58" s="710"/>
      <c r="D58" s="710"/>
      <c r="E58" s="710"/>
      <c r="F58" s="710"/>
      <c r="G58" s="710"/>
      <c r="H58" s="710"/>
      <c r="I58" s="710"/>
      <c r="J58" s="710"/>
      <c r="K58" s="710"/>
      <c r="L58" s="710"/>
      <c r="M58" s="710"/>
      <c r="N58" s="710"/>
      <c r="O58" s="710"/>
      <c r="P58" s="710"/>
      <c r="Q58" s="710"/>
      <c r="R58" s="710"/>
      <c r="S58" s="710"/>
      <c r="T58" s="710"/>
      <c r="U58" s="710"/>
      <c r="V58" s="710"/>
      <c r="W58" s="710"/>
      <c r="X58" s="710"/>
      <c r="Y58" s="710"/>
      <c r="Z58" s="710"/>
      <c r="AA58" s="710"/>
      <c r="AB58" s="710"/>
      <c r="AC58" s="710"/>
      <c r="AD58" s="710"/>
      <c r="AE58" s="710"/>
      <c r="AF58" s="710"/>
      <c r="AG58" s="710"/>
      <c r="AH58" s="710"/>
      <c r="AI58" s="710"/>
      <c r="AJ58" s="710"/>
      <c r="AK58" s="710"/>
      <c r="AL58" s="162"/>
      <c r="AM58" s="163"/>
      <c r="AN58" s="163"/>
      <c r="AO58" s="163"/>
      <c r="AP58" s="163"/>
      <c r="AQ58" s="163"/>
      <c r="AR58" s="163"/>
      <c r="AS58" s="163"/>
      <c r="AT58" s="164"/>
      <c r="AU58" s="164"/>
      <c r="AV58" s="164"/>
      <c r="AW58" s="164"/>
      <c r="AX58" s="164"/>
      <c r="AY58" s="163"/>
      <c r="AZ58" s="163"/>
      <c r="BA58" s="163"/>
    </row>
    <row r="59" spans="1:53" ht="28.5" customHeight="1" thickBot="1">
      <c r="A59" s="85"/>
      <c r="B59" s="810" t="s">
        <v>2095</v>
      </c>
      <c r="C59" s="810"/>
      <c r="D59" s="810"/>
      <c r="E59" s="810"/>
      <c r="F59" s="810"/>
      <c r="G59" s="810"/>
      <c r="H59" s="810"/>
      <c r="I59" s="810"/>
      <c r="J59" s="810"/>
      <c r="K59" s="810"/>
      <c r="L59" s="810"/>
      <c r="M59" s="810"/>
      <c r="N59" s="810"/>
      <c r="O59" s="810"/>
      <c r="P59" s="810"/>
      <c r="Q59" s="810"/>
      <c r="R59" s="810"/>
      <c r="S59" s="810"/>
      <c r="T59" s="810"/>
      <c r="U59" s="810"/>
      <c r="V59" s="810"/>
      <c r="W59" s="810"/>
      <c r="X59" s="810"/>
      <c r="Y59" s="810"/>
      <c r="Z59" s="810"/>
      <c r="AA59" s="810"/>
      <c r="AB59" s="810"/>
      <c r="AC59" s="810"/>
      <c r="AD59" s="810"/>
      <c r="AE59" s="810"/>
      <c r="AF59" s="810"/>
      <c r="AG59" s="810"/>
      <c r="AH59" s="810"/>
      <c r="AI59" s="810"/>
      <c r="AJ59" s="810"/>
      <c r="AK59" s="810"/>
      <c r="AL59" s="85"/>
      <c r="AM59" s="147"/>
      <c r="AN59" s="147"/>
      <c r="AO59" s="147"/>
      <c r="AP59" s="147"/>
      <c r="AQ59" s="147"/>
      <c r="AR59" s="147"/>
      <c r="AS59" s="147"/>
      <c r="AT59" s="147"/>
      <c r="AU59" s="147"/>
      <c r="AV59" s="147"/>
      <c r="AW59" s="147"/>
      <c r="AX59" s="147"/>
      <c r="AY59" s="147"/>
      <c r="AZ59" s="147"/>
      <c r="BA59" s="147"/>
    </row>
    <row r="60" spans="1:53" ht="25.5" customHeight="1" thickBot="1">
      <c r="A60" s="85"/>
      <c r="B60" s="833" t="s">
        <v>1919</v>
      </c>
      <c r="C60" s="834"/>
      <c r="D60" s="834"/>
      <c r="E60" s="834"/>
      <c r="F60" s="834"/>
      <c r="G60" s="834"/>
      <c r="H60" s="834"/>
      <c r="I60" s="834"/>
      <c r="J60" s="834"/>
      <c r="K60" s="834"/>
      <c r="L60" s="834"/>
      <c r="M60" s="834"/>
      <c r="N60" s="834"/>
      <c r="O60" s="834"/>
      <c r="P60" s="834"/>
      <c r="Q60" s="834"/>
      <c r="R60" s="834"/>
      <c r="S60" s="835"/>
      <c r="T60" s="836">
        <f>'別紙様式3-3（６月以降分）'!N6</f>
        <v>0</v>
      </c>
      <c r="U60" s="837"/>
      <c r="V60" s="837"/>
      <c r="W60" s="837"/>
      <c r="X60" s="837"/>
      <c r="Y60" s="166" t="s">
        <v>4</v>
      </c>
      <c r="Z60" s="167" t="s">
        <v>2069</v>
      </c>
      <c r="AA60" s="128"/>
      <c r="AB60" s="168"/>
      <c r="AC60" s="168"/>
      <c r="AD60" s="168"/>
      <c r="AE60" s="168"/>
      <c r="AF60" s="168"/>
      <c r="AG60" s="85" t="s">
        <v>75</v>
      </c>
      <c r="AH60" s="169" t="str">
        <f>IF(T61&lt;T60,"×","")</f>
        <v/>
      </c>
      <c r="AI60" s="85"/>
      <c r="AJ60" s="85"/>
      <c r="AK60" s="85"/>
      <c r="AL60" s="85"/>
      <c r="AM60" s="622" t="s">
        <v>2103</v>
      </c>
      <c r="AN60" s="623"/>
      <c r="AO60" s="623"/>
      <c r="AP60" s="623"/>
      <c r="AQ60" s="623"/>
      <c r="AR60" s="623"/>
      <c r="AS60" s="623"/>
      <c r="AT60" s="623"/>
      <c r="AU60" s="623"/>
      <c r="AV60" s="623"/>
      <c r="AW60" s="623"/>
      <c r="AX60" s="623"/>
      <c r="AY60" s="623"/>
      <c r="AZ60" s="623"/>
      <c r="BA60" s="624"/>
    </row>
    <row r="61" spans="1:53" ht="23.25" customHeight="1" thickBot="1">
      <c r="A61" s="85"/>
      <c r="B61" s="726" t="s">
        <v>1920</v>
      </c>
      <c r="C61" s="727"/>
      <c r="D61" s="727"/>
      <c r="E61" s="727"/>
      <c r="F61" s="727"/>
      <c r="G61" s="727"/>
      <c r="H61" s="727"/>
      <c r="I61" s="727"/>
      <c r="J61" s="727"/>
      <c r="K61" s="727"/>
      <c r="L61" s="727"/>
      <c r="M61" s="727"/>
      <c r="N61" s="727"/>
      <c r="O61" s="727"/>
      <c r="P61" s="727"/>
      <c r="Q61" s="727"/>
      <c r="R61" s="727"/>
      <c r="S61" s="727"/>
      <c r="T61" s="728"/>
      <c r="U61" s="729"/>
      <c r="V61" s="729"/>
      <c r="W61" s="729"/>
      <c r="X61" s="730"/>
      <c r="Y61" s="170" t="s">
        <v>4</v>
      </c>
      <c r="Z61" s="85"/>
      <c r="AA61" s="171" t="s">
        <v>12</v>
      </c>
      <c r="AB61" s="701">
        <f>IFERROR(T62/T60*100,0)</f>
        <v>0</v>
      </c>
      <c r="AC61" s="702"/>
      <c r="AD61" s="703"/>
      <c r="AE61" s="172" t="s">
        <v>13</v>
      </c>
      <c r="AF61" s="173" t="s">
        <v>67</v>
      </c>
      <c r="AG61" s="85" t="s">
        <v>75</v>
      </c>
      <c r="AH61" s="120" t="str">
        <f>IF(T60=0,"",(IF(AB61&gt;=200/3,"○","×")))</f>
        <v/>
      </c>
      <c r="AI61" s="174"/>
      <c r="AJ61" s="174"/>
      <c r="AK61" s="174"/>
      <c r="AL61" s="174"/>
      <c r="AM61" s="622" t="s">
        <v>2104</v>
      </c>
      <c r="AN61" s="623"/>
      <c r="AO61" s="623"/>
      <c r="AP61" s="623"/>
      <c r="AQ61" s="623"/>
      <c r="AR61" s="623"/>
      <c r="AS61" s="623"/>
      <c r="AT61" s="623"/>
      <c r="AU61" s="623"/>
      <c r="AV61" s="623"/>
      <c r="AW61" s="623"/>
      <c r="AX61" s="623"/>
      <c r="AY61" s="623"/>
      <c r="AZ61" s="623"/>
      <c r="BA61" s="624"/>
    </row>
    <row r="62" spans="1:53" ht="26.25" customHeight="1" thickBot="1">
      <c r="A62" s="85"/>
      <c r="B62" s="175"/>
      <c r="C62" s="842" t="s">
        <v>1931</v>
      </c>
      <c r="D62" s="843"/>
      <c r="E62" s="843"/>
      <c r="F62" s="843"/>
      <c r="G62" s="843"/>
      <c r="H62" s="843"/>
      <c r="I62" s="843"/>
      <c r="J62" s="843"/>
      <c r="K62" s="843"/>
      <c r="L62" s="843"/>
      <c r="M62" s="843"/>
      <c r="N62" s="843"/>
      <c r="O62" s="843"/>
      <c r="P62" s="843"/>
      <c r="Q62" s="843"/>
      <c r="R62" s="843"/>
      <c r="S62" s="843"/>
      <c r="T62" s="838"/>
      <c r="U62" s="839"/>
      <c r="V62" s="839"/>
      <c r="W62" s="839"/>
      <c r="X62" s="840"/>
      <c r="Y62" s="176" t="s">
        <v>4</v>
      </c>
      <c r="Z62" s="177" t="s">
        <v>2069</v>
      </c>
      <c r="AA62" s="68"/>
      <c r="AB62" s="178"/>
      <c r="AC62" s="179"/>
      <c r="AD62" s="180"/>
      <c r="AE62" s="180"/>
      <c r="AF62" s="173"/>
      <c r="AG62" s="85"/>
      <c r="AH62" s="85"/>
      <c r="AI62" s="174"/>
      <c r="AJ62" s="85"/>
      <c r="AK62" s="174"/>
      <c r="AL62" s="174"/>
      <c r="AM62" s="147"/>
      <c r="AN62" s="147"/>
      <c r="AO62" s="147"/>
      <c r="AP62" s="147"/>
      <c r="AQ62" s="356"/>
      <c r="AR62" s="147"/>
      <c r="AS62" s="147"/>
      <c r="AT62" s="147"/>
      <c r="AU62" s="147"/>
      <c r="AV62" s="147"/>
      <c r="AW62" s="147"/>
      <c r="AX62" s="147"/>
      <c r="AY62" s="147"/>
      <c r="AZ62" s="147"/>
      <c r="BA62" s="147"/>
    </row>
    <row r="63" spans="1:53" ht="16.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174"/>
      <c r="AK63" s="174"/>
      <c r="AL63" s="174"/>
      <c r="AM63" s="147"/>
      <c r="AN63" s="147"/>
      <c r="AO63" s="147"/>
      <c r="AP63" s="147"/>
      <c r="AQ63" s="147"/>
      <c r="AR63" s="147"/>
      <c r="AS63" s="147"/>
      <c r="AT63" s="147"/>
      <c r="AU63" s="147"/>
      <c r="AV63" s="147"/>
      <c r="AW63" s="147"/>
      <c r="AX63" s="147"/>
      <c r="AY63" s="147"/>
      <c r="AZ63" s="147"/>
      <c r="BA63" s="147"/>
    </row>
    <row r="64" spans="1:53" ht="26.25" customHeight="1">
      <c r="A64" s="85"/>
      <c r="B64" s="841" t="s">
        <v>1932</v>
      </c>
      <c r="C64" s="841"/>
      <c r="D64" s="841"/>
      <c r="E64" s="841"/>
      <c r="F64" s="841"/>
      <c r="G64" s="841"/>
      <c r="H64" s="841"/>
      <c r="I64" s="841"/>
      <c r="J64" s="841"/>
      <c r="K64" s="841"/>
      <c r="L64" s="841"/>
      <c r="M64" s="841"/>
      <c r="N64" s="841"/>
      <c r="O64" s="841"/>
      <c r="P64" s="841"/>
      <c r="Q64" s="841"/>
      <c r="R64" s="841"/>
      <c r="S64" s="841"/>
      <c r="T64" s="841"/>
      <c r="U64" s="841"/>
      <c r="V64" s="841"/>
      <c r="W64" s="841"/>
      <c r="X64" s="841"/>
      <c r="Y64" s="841"/>
      <c r="Z64" s="841"/>
      <c r="AA64" s="841"/>
      <c r="AB64" s="841"/>
      <c r="AC64" s="841"/>
      <c r="AD64" s="841"/>
      <c r="AE64" s="841"/>
      <c r="AF64" s="841"/>
      <c r="AG64" s="841"/>
      <c r="AH64" s="841"/>
      <c r="AI64" s="841"/>
      <c r="AJ64" s="841"/>
      <c r="AK64" s="841"/>
      <c r="AL64" s="85"/>
      <c r="AM64" s="147"/>
      <c r="AN64" s="147"/>
      <c r="AO64" s="147"/>
      <c r="AP64" s="147"/>
      <c r="AQ64" s="147"/>
      <c r="AR64" s="147"/>
      <c r="AS64" s="147"/>
      <c r="AT64" s="147"/>
      <c r="AU64" s="147"/>
      <c r="AV64" s="147"/>
      <c r="AW64" s="147"/>
      <c r="AX64" s="147"/>
      <c r="AY64" s="147"/>
      <c r="AZ64" s="147"/>
      <c r="BA64" s="147"/>
    </row>
    <row r="65" spans="1:82" s="185" customFormat="1" ht="14.25" customHeight="1">
      <c r="A65" s="150"/>
      <c r="B65" s="150"/>
      <c r="C65" s="181" t="s">
        <v>125</v>
      </c>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82"/>
      <c r="AN65" s="183"/>
      <c r="AO65" s="183"/>
      <c r="AP65" s="183"/>
      <c r="AQ65" s="183"/>
      <c r="AR65" s="183"/>
      <c r="AS65" s="183"/>
      <c r="AT65" s="183"/>
      <c r="AU65" s="183"/>
      <c r="AV65" s="183"/>
      <c r="AW65" s="183"/>
      <c r="AX65" s="183"/>
      <c r="AY65" s="183"/>
      <c r="AZ65" s="183"/>
      <c r="BA65" s="183"/>
      <c r="BB65" s="184"/>
      <c r="BC65" s="184"/>
      <c r="BD65" s="184"/>
      <c r="BE65" s="184"/>
      <c r="BF65" s="184"/>
      <c r="BG65" s="184"/>
      <c r="BH65" s="184"/>
      <c r="BI65" s="184"/>
      <c r="BJ65" s="184"/>
      <c r="BK65" s="184"/>
      <c r="BL65" s="184"/>
      <c r="BM65" s="184"/>
      <c r="BN65" s="184"/>
      <c r="BO65" s="184"/>
      <c r="BP65" s="184"/>
      <c r="BQ65" s="184"/>
      <c r="BR65" s="184"/>
      <c r="BS65" s="184"/>
      <c r="BT65" s="184"/>
    </row>
    <row r="66" spans="1:82" s="185" customFormat="1" ht="15" customHeight="1" thickBot="1">
      <c r="A66" s="150"/>
      <c r="B66" s="150"/>
      <c r="C66" s="186" t="s">
        <v>126</v>
      </c>
      <c r="D66" s="819" t="s">
        <v>129</v>
      </c>
      <c r="E66" s="819"/>
      <c r="F66" s="819"/>
      <c r="G66" s="819"/>
      <c r="H66" s="819"/>
      <c r="I66" s="819"/>
      <c r="J66" s="819"/>
      <c r="K66" s="819"/>
      <c r="L66" s="819"/>
      <c r="M66" s="819"/>
      <c r="N66" s="819"/>
      <c r="O66" s="819"/>
      <c r="P66" s="819"/>
      <c r="Q66" s="819"/>
      <c r="R66" s="819"/>
      <c r="S66" s="819"/>
      <c r="T66" s="819"/>
      <c r="U66" s="819"/>
      <c r="V66" s="819"/>
      <c r="W66" s="819"/>
      <c r="X66" s="819"/>
      <c r="Y66" s="819"/>
      <c r="Z66" s="819"/>
      <c r="AA66" s="819"/>
      <c r="AB66" s="819"/>
      <c r="AC66" s="819"/>
      <c r="AD66" s="819"/>
      <c r="AE66" s="819"/>
      <c r="AF66" s="819"/>
      <c r="AG66" s="819"/>
      <c r="AH66" s="819"/>
      <c r="AI66" s="187"/>
      <c r="AJ66" s="187"/>
      <c r="AK66" s="187"/>
      <c r="AL66" s="187"/>
      <c r="AM66" s="83" t="b">
        <v>0</v>
      </c>
      <c r="AN66" s="183"/>
      <c r="AO66" s="183"/>
      <c r="AP66" s="183"/>
      <c r="AQ66" s="183"/>
      <c r="AR66" s="183"/>
      <c r="AS66" s="183"/>
      <c r="AT66" s="183"/>
      <c r="AU66" s="183"/>
      <c r="AV66" s="183"/>
      <c r="AW66" s="183"/>
      <c r="AX66" s="183"/>
      <c r="AY66" s="183"/>
      <c r="AZ66" s="183"/>
      <c r="BA66" s="183"/>
      <c r="BB66" s="184"/>
      <c r="BC66" s="184"/>
      <c r="BD66" s="184"/>
      <c r="BE66" s="184"/>
      <c r="BF66" s="184"/>
      <c r="BG66" s="184"/>
      <c r="BH66" s="184"/>
      <c r="BI66" s="184"/>
      <c r="BJ66" s="184"/>
      <c r="BK66" s="184"/>
      <c r="BL66" s="184"/>
      <c r="BM66" s="184"/>
      <c r="BN66" s="184"/>
      <c r="BO66" s="184"/>
      <c r="BP66" s="184"/>
      <c r="BQ66" s="184"/>
      <c r="BR66" s="184"/>
      <c r="BS66" s="184"/>
      <c r="BT66" s="184"/>
    </row>
    <row r="67" spans="1:82" s="185" customFormat="1" ht="21" customHeight="1" thickBot="1">
      <c r="A67" s="150"/>
      <c r="B67" s="150"/>
      <c r="C67" s="946"/>
      <c r="D67" s="947"/>
      <c r="E67" s="817" t="s">
        <v>128</v>
      </c>
      <c r="F67" s="817"/>
      <c r="G67" s="817"/>
      <c r="H67" s="817"/>
      <c r="I67" s="817"/>
      <c r="J67" s="817"/>
      <c r="K67" s="817"/>
      <c r="L67" s="817"/>
      <c r="M67" s="817"/>
      <c r="N67" s="817"/>
      <c r="O67" s="817"/>
      <c r="P67" s="817"/>
      <c r="Q67" s="817"/>
      <c r="R67" s="817"/>
      <c r="S67" s="817"/>
      <c r="T67" s="817"/>
      <c r="U67" s="817"/>
      <c r="V67" s="817"/>
      <c r="W67" s="817"/>
      <c r="X67" s="817"/>
      <c r="Y67" s="817"/>
      <c r="Z67" s="818"/>
      <c r="AA67" s="86" t="s">
        <v>75</v>
      </c>
      <c r="AB67" s="120" t="str">
        <f>IF('別紙様式3-2（４・５月）'!AF6="継続ベア加算なし","",IF(AM66=TRUE,"○","×"))</f>
        <v/>
      </c>
      <c r="AC67" s="150"/>
      <c r="AD67" s="151"/>
      <c r="AE67" s="151"/>
      <c r="AF67" s="151"/>
      <c r="AG67" s="151"/>
      <c r="AH67" s="151"/>
      <c r="AI67" s="151"/>
      <c r="AJ67" s="151"/>
      <c r="AK67" s="151"/>
      <c r="AL67" s="151"/>
      <c r="AM67" s="937" t="s">
        <v>2106</v>
      </c>
      <c r="AN67" s="938"/>
      <c r="AO67" s="938"/>
      <c r="AP67" s="938"/>
      <c r="AQ67" s="938"/>
      <c r="AR67" s="938"/>
      <c r="AS67" s="938"/>
      <c r="AT67" s="938"/>
      <c r="AU67" s="938"/>
      <c r="AV67" s="938"/>
      <c r="AW67" s="938"/>
      <c r="AX67" s="938"/>
      <c r="AY67" s="938"/>
      <c r="AZ67" s="938"/>
      <c r="BA67" s="939"/>
      <c r="BB67" s="184"/>
      <c r="BC67" s="184"/>
      <c r="BD67" s="184"/>
      <c r="BE67" s="184"/>
      <c r="BF67" s="184"/>
      <c r="BG67" s="184"/>
      <c r="BH67" s="184"/>
      <c r="BI67" s="184"/>
      <c r="BJ67" s="184"/>
      <c r="BK67" s="184"/>
      <c r="BL67" s="184"/>
      <c r="BM67" s="184"/>
      <c r="BN67" s="184"/>
      <c r="BO67" s="184"/>
      <c r="BP67" s="184"/>
      <c r="BQ67" s="184"/>
      <c r="BR67" s="184"/>
      <c r="BS67" s="184"/>
      <c r="BT67" s="184"/>
    </row>
    <row r="68" spans="1:82" s="185" customFormat="1" ht="6" customHeight="1" thickBot="1">
      <c r="A68" s="150"/>
      <c r="B68" s="150"/>
      <c r="C68" s="150"/>
      <c r="D68" s="150"/>
      <c r="E68" s="150"/>
      <c r="F68" s="150"/>
      <c r="G68" s="150"/>
      <c r="H68" s="150"/>
      <c r="I68" s="150"/>
      <c r="J68" s="189"/>
      <c r="K68" s="189"/>
      <c r="L68" s="189"/>
      <c r="M68" s="189"/>
      <c r="N68" s="189"/>
      <c r="O68" s="189"/>
      <c r="P68" s="189"/>
      <c r="Q68" s="189"/>
      <c r="R68" s="189"/>
      <c r="S68" s="189"/>
      <c r="T68" s="189"/>
      <c r="U68" s="189"/>
      <c r="V68" s="189"/>
      <c r="W68" s="189"/>
      <c r="X68" s="189"/>
      <c r="Y68" s="151"/>
      <c r="Z68" s="151"/>
      <c r="AA68" s="151"/>
      <c r="AB68" s="151"/>
      <c r="AC68" s="151"/>
      <c r="AD68" s="151"/>
      <c r="AE68" s="151"/>
      <c r="AF68" s="151"/>
      <c r="AG68" s="151"/>
      <c r="AH68" s="151"/>
      <c r="AI68" s="151"/>
      <c r="AJ68" s="151"/>
      <c r="AK68" s="151"/>
      <c r="AL68" s="151"/>
      <c r="AM68" s="940"/>
      <c r="AN68" s="941"/>
      <c r="AO68" s="941"/>
      <c r="AP68" s="941"/>
      <c r="AQ68" s="941"/>
      <c r="AR68" s="941"/>
      <c r="AS68" s="941"/>
      <c r="AT68" s="941"/>
      <c r="AU68" s="941"/>
      <c r="AV68" s="941"/>
      <c r="AW68" s="941"/>
      <c r="AX68" s="941"/>
      <c r="AY68" s="941"/>
      <c r="AZ68" s="941"/>
      <c r="BA68" s="942"/>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row>
    <row r="69" spans="1:82" s="185" customFormat="1" ht="14.25">
      <c r="A69" s="150"/>
      <c r="B69" s="150"/>
      <c r="C69" s="181" t="s">
        <v>127</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82"/>
      <c r="AN69" s="183"/>
      <c r="AO69" s="191"/>
      <c r="AP69" s="191"/>
      <c r="AQ69" s="191"/>
      <c r="AR69" s="191"/>
      <c r="AS69" s="191"/>
      <c r="AT69" s="191"/>
      <c r="AU69" s="191"/>
      <c r="AV69" s="191"/>
      <c r="AW69" s="191"/>
      <c r="AX69" s="191"/>
      <c r="AY69" s="191"/>
      <c r="AZ69" s="191"/>
      <c r="BA69" s="191"/>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row>
    <row r="70" spans="1:82" s="185" customFormat="1" ht="24.75" customHeight="1" thickBot="1">
      <c r="A70" s="150"/>
      <c r="B70" s="150"/>
      <c r="C70" s="192" t="s">
        <v>126</v>
      </c>
      <c r="D70" s="819" t="s">
        <v>2175</v>
      </c>
      <c r="E70" s="819"/>
      <c r="F70" s="819"/>
      <c r="G70" s="819"/>
      <c r="H70" s="819"/>
      <c r="I70" s="819"/>
      <c r="J70" s="819"/>
      <c r="K70" s="819"/>
      <c r="L70" s="819"/>
      <c r="M70" s="819"/>
      <c r="N70" s="819"/>
      <c r="O70" s="819"/>
      <c r="P70" s="819"/>
      <c r="Q70" s="819"/>
      <c r="R70" s="819"/>
      <c r="S70" s="819"/>
      <c r="T70" s="819"/>
      <c r="U70" s="819"/>
      <c r="V70" s="819"/>
      <c r="W70" s="819"/>
      <c r="X70" s="819"/>
      <c r="Y70" s="819"/>
      <c r="Z70" s="819"/>
      <c r="AA70" s="819"/>
      <c r="AB70" s="819"/>
      <c r="AC70" s="819"/>
      <c r="AD70" s="819"/>
      <c r="AE70" s="819"/>
      <c r="AF70" s="819"/>
      <c r="AG70" s="819"/>
      <c r="AH70" s="819"/>
      <c r="AI70" s="187"/>
      <c r="AJ70" s="187"/>
      <c r="AK70" s="187"/>
      <c r="AL70" s="187"/>
      <c r="AM70" s="182"/>
      <c r="AN70" s="183"/>
      <c r="AO70" s="191"/>
      <c r="AP70" s="191"/>
      <c r="AQ70" s="191"/>
      <c r="AR70" s="191"/>
      <c r="AS70" s="191"/>
      <c r="AT70" s="191"/>
      <c r="AU70" s="191"/>
      <c r="AV70" s="191"/>
      <c r="AW70" s="191"/>
      <c r="AX70" s="191"/>
      <c r="AY70" s="191"/>
      <c r="AZ70" s="191"/>
      <c r="BA70" s="191"/>
      <c r="BO70" s="184"/>
      <c r="BP70" s="184"/>
      <c r="BQ70" s="184"/>
      <c r="BR70" s="184"/>
      <c r="BS70" s="184"/>
      <c r="BT70" s="184"/>
      <c r="BU70" s="184"/>
      <c r="BV70" s="184"/>
      <c r="BW70" s="184"/>
      <c r="BX70" s="184"/>
      <c r="BY70" s="184"/>
      <c r="BZ70" s="184"/>
      <c r="CA70" s="184"/>
      <c r="CB70" s="184"/>
      <c r="CC70" s="184"/>
      <c r="CD70" s="184"/>
    </row>
    <row r="71" spans="1:82" ht="23.25" customHeight="1">
      <c r="A71" s="85"/>
      <c r="B71" s="85"/>
      <c r="C71" s="833" t="s">
        <v>1991</v>
      </c>
      <c r="D71" s="834"/>
      <c r="E71" s="834"/>
      <c r="F71" s="834"/>
      <c r="G71" s="834"/>
      <c r="H71" s="834"/>
      <c r="I71" s="834"/>
      <c r="J71" s="834"/>
      <c r="K71" s="834"/>
      <c r="L71" s="834"/>
      <c r="M71" s="834"/>
      <c r="N71" s="834"/>
      <c r="O71" s="834"/>
      <c r="P71" s="834"/>
      <c r="Q71" s="834"/>
      <c r="R71" s="834"/>
      <c r="S71" s="834"/>
      <c r="T71" s="835"/>
      <c r="U71" s="948">
        <f>'別紙様式3-2（４・５月）'!N8</f>
        <v>0</v>
      </c>
      <c r="V71" s="949"/>
      <c r="W71" s="949"/>
      <c r="X71" s="949"/>
      <c r="Y71" s="949"/>
      <c r="Z71" s="170" t="s">
        <v>4</v>
      </c>
      <c r="AA71" s="190"/>
      <c r="AB71" s="193" t="s">
        <v>75</v>
      </c>
      <c r="AC71" s="674" t="str">
        <f>IF('別紙様式3-2（４・５月）'!AF5="","",IF(U72&gt;=U71,"○","×"))</f>
        <v/>
      </c>
      <c r="AD71" s="85"/>
      <c r="AE71" s="85"/>
      <c r="AF71" s="85"/>
      <c r="AG71" s="85"/>
      <c r="AH71" s="85"/>
      <c r="AI71" s="85"/>
      <c r="AJ71" s="85"/>
      <c r="AK71" s="85"/>
      <c r="AL71" s="85"/>
      <c r="AM71" s="147"/>
      <c r="AN71" s="147"/>
      <c r="AO71" s="191"/>
      <c r="AP71" s="191"/>
      <c r="AQ71" s="191"/>
      <c r="AR71" s="191"/>
      <c r="AS71" s="191"/>
      <c r="AT71" s="191"/>
      <c r="AU71" s="191"/>
      <c r="AV71" s="191"/>
      <c r="AW71" s="191"/>
      <c r="AX71" s="191"/>
      <c r="AY71" s="191"/>
      <c r="AZ71" s="191"/>
      <c r="BA71" s="191"/>
    </row>
    <row r="72" spans="1:82" ht="23.25" customHeight="1" thickBot="1">
      <c r="A72" s="85"/>
      <c r="B72" s="85"/>
      <c r="C72" s="950" t="s">
        <v>1990</v>
      </c>
      <c r="D72" s="951"/>
      <c r="E72" s="951"/>
      <c r="F72" s="951"/>
      <c r="G72" s="951"/>
      <c r="H72" s="951"/>
      <c r="I72" s="951"/>
      <c r="J72" s="951"/>
      <c r="K72" s="951"/>
      <c r="L72" s="951"/>
      <c r="M72" s="951"/>
      <c r="N72" s="951"/>
      <c r="O72" s="951"/>
      <c r="P72" s="951"/>
      <c r="Q72" s="951"/>
      <c r="R72" s="951"/>
      <c r="S72" s="951"/>
      <c r="T72" s="952"/>
      <c r="U72" s="948">
        <f>U73+U77</f>
        <v>0</v>
      </c>
      <c r="V72" s="949"/>
      <c r="W72" s="949"/>
      <c r="X72" s="949"/>
      <c r="Y72" s="949"/>
      <c r="Z72" s="170" t="s">
        <v>4</v>
      </c>
      <c r="AA72" s="85"/>
      <c r="AB72" s="193" t="s">
        <v>120</v>
      </c>
      <c r="AC72" s="675"/>
      <c r="AD72" s="193"/>
      <c r="AE72" s="193"/>
      <c r="AF72" s="193"/>
      <c r="AG72" s="193"/>
      <c r="AH72" s="193"/>
      <c r="AI72" s="174"/>
      <c r="AJ72" s="174"/>
      <c r="AK72" s="174"/>
      <c r="AL72" s="174"/>
      <c r="AM72" s="194"/>
      <c r="AN72" s="147"/>
      <c r="AO72" s="147"/>
      <c r="AP72" s="147"/>
      <c r="AQ72" s="147"/>
      <c r="AR72" s="147"/>
      <c r="AS72" s="147"/>
      <c r="AT72" s="147"/>
      <c r="AU72" s="147"/>
      <c r="AV72" s="147"/>
      <c r="AW72" s="147"/>
      <c r="AX72" s="147"/>
      <c r="AY72" s="147"/>
      <c r="AZ72" s="147"/>
      <c r="BA72" s="147"/>
    </row>
    <row r="73" spans="1:82" ht="12.95" customHeight="1" thickBot="1">
      <c r="A73" s="85"/>
      <c r="B73" s="85"/>
      <c r="C73" s="822" t="s">
        <v>2176</v>
      </c>
      <c r="D73" s="823"/>
      <c r="E73" s="641" t="s">
        <v>1992</v>
      </c>
      <c r="F73" s="642"/>
      <c r="G73" s="642"/>
      <c r="H73" s="642"/>
      <c r="I73" s="642"/>
      <c r="J73" s="642"/>
      <c r="K73" s="642"/>
      <c r="L73" s="642"/>
      <c r="M73" s="642"/>
      <c r="N73" s="642"/>
      <c r="O73" s="642"/>
      <c r="P73" s="642"/>
      <c r="Q73" s="642"/>
      <c r="R73" s="642"/>
      <c r="S73" s="642"/>
      <c r="T73" s="643"/>
      <c r="U73" s="647"/>
      <c r="V73" s="648"/>
      <c r="W73" s="648"/>
      <c r="X73" s="648"/>
      <c r="Y73" s="649"/>
      <c r="Z73" s="653" t="s">
        <v>4</v>
      </c>
      <c r="AA73" s="85"/>
      <c r="AB73" s="168"/>
      <c r="AC73" s="168"/>
      <c r="AD73" s="173"/>
      <c r="AE73" s="195"/>
      <c r="AF73" s="195"/>
      <c r="AG73" s="173"/>
      <c r="AH73" s="85"/>
      <c r="AI73" s="174"/>
      <c r="AJ73" s="174"/>
      <c r="AK73" s="85"/>
      <c r="AL73" s="174"/>
      <c r="AM73" s="194"/>
      <c r="AN73" s="147"/>
      <c r="AO73" s="147"/>
      <c r="AP73" s="147"/>
      <c r="AQ73" s="147"/>
      <c r="AR73" s="147"/>
      <c r="AS73" s="147"/>
      <c r="AT73" s="147"/>
      <c r="AU73" s="147"/>
      <c r="AV73" s="147"/>
      <c r="AW73" s="147"/>
      <c r="AX73" s="147"/>
      <c r="AY73" s="147"/>
      <c r="AZ73" s="147"/>
      <c r="BA73" s="147"/>
    </row>
    <row r="74" spans="1:82" ht="12.95" customHeight="1">
      <c r="A74" s="85"/>
      <c r="B74" s="85"/>
      <c r="C74" s="953"/>
      <c r="D74" s="823"/>
      <c r="E74" s="644"/>
      <c r="F74" s="645"/>
      <c r="G74" s="645"/>
      <c r="H74" s="645"/>
      <c r="I74" s="645"/>
      <c r="J74" s="645"/>
      <c r="K74" s="645"/>
      <c r="L74" s="645"/>
      <c r="M74" s="645"/>
      <c r="N74" s="645"/>
      <c r="O74" s="645"/>
      <c r="P74" s="645"/>
      <c r="Q74" s="645"/>
      <c r="R74" s="645"/>
      <c r="S74" s="645"/>
      <c r="T74" s="646"/>
      <c r="U74" s="650"/>
      <c r="V74" s="651"/>
      <c r="W74" s="651"/>
      <c r="X74" s="651"/>
      <c r="Y74" s="652"/>
      <c r="Z74" s="653"/>
      <c r="AA74" s="85" t="s">
        <v>75</v>
      </c>
      <c r="AB74" s="672" t="s">
        <v>12</v>
      </c>
      <c r="AC74" s="666">
        <f>IFERROR(U75/U73*100,0)</f>
        <v>0</v>
      </c>
      <c r="AD74" s="667"/>
      <c r="AE74" s="668"/>
      <c r="AF74" s="672" t="s">
        <v>13</v>
      </c>
      <c r="AG74" s="672" t="s">
        <v>67</v>
      </c>
      <c r="AH74" s="673" t="s">
        <v>75</v>
      </c>
      <c r="AI74" s="674" t="str">
        <f>IF(OR('別紙様式3-2（４・５月）'!AF5="",U73=0),"",IF(AND(AC74&gt;=200/3,AC74&lt;=100),"○","×"))</f>
        <v/>
      </c>
      <c r="AJ74" s="174"/>
      <c r="AK74" s="85"/>
      <c r="AL74" s="174"/>
      <c r="AM74" s="625" t="s">
        <v>2084</v>
      </c>
      <c r="AN74" s="626"/>
      <c r="AO74" s="626"/>
      <c r="AP74" s="626"/>
      <c r="AQ74" s="626"/>
      <c r="AR74" s="626"/>
      <c r="AS74" s="626"/>
      <c r="AT74" s="626"/>
      <c r="AU74" s="626"/>
      <c r="AV74" s="626"/>
      <c r="AW74" s="626"/>
      <c r="AX74" s="626"/>
      <c r="AY74" s="626"/>
      <c r="AZ74" s="626"/>
      <c r="BA74" s="627"/>
    </row>
    <row r="75" spans="1:82" ht="12.95" customHeight="1" thickBot="1">
      <c r="A75" s="85"/>
      <c r="B75" s="85"/>
      <c r="C75" s="953"/>
      <c r="D75" s="823"/>
      <c r="E75" s="196"/>
      <c r="F75" s="654" t="s">
        <v>1994</v>
      </c>
      <c r="G75" s="655"/>
      <c r="H75" s="655"/>
      <c r="I75" s="655"/>
      <c r="J75" s="655"/>
      <c r="K75" s="655"/>
      <c r="L75" s="655"/>
      <c r="M75" s="655"/>
      <c r="N75" s="655"/>
      <c r="O75" s="655"/>
      <c r="P75" s="655"/>
      <c r="Q75" s="655"/>
      <c r="R75" s="655"/>
      <c r="S75" s="655"/>
      <c r="T75" s="656"/>
      <c r="U75" s="660"/>
      <c r="V75" s="661"/>
      <c r="W75" s="661"/>
      <c r="X75" s="661"/>
      <c r="Y75" s="662"/>
      <c r="Z75" s="653" t="s">
        <v>4</v>
      </c>
      <c r="AA75" s="85" t="s">
        <v>75</v>
      </c>
      <c r="AB75" s="672"/>
      <c r="AC75" s="669"/>
      <c r="AD75" s="670"/>
      <c r="AE75" s="671"/>
      <c r="AF75" s="672"/>
      <c r="AG75" s="672"/>
      <c r="AH75" s="673"/>
      <c r="AI75" s="675"/>
      <c r="AJ75" s="174"/>
      <c r="AK75" s="85"/>
      <c r="AL75" s="174"/>
      <c r="AM75" s="628"/>
      <c r="AN75" s="629"/>
      <c r="AO75" s="629"/>
      <c r="AP75" s="629"/>
      <c r="AQ75" s="629"/>
      <c r="AR75" s="629"/>
      <c r="AS75" s="629"/>
      <c r="AT75" s="629"/>
      <c r="AU75" s="629"/>
      <c r="AV75" s="629"/>
      <c r="AW75" s="629"/>
      <c r="AX75" s="629"/>
      <c r="AY75" s="629"/>
      <c r="AZ75" s="629"/>
      <c r="BA75" s="630"/>
    </row>
    <row r="76" spans="1:82" ht="12.95" customHeight="1" thickBot="1">
      <c r="A76" s="85"/>
      <c r="B76" s="85"/>
      <c r="C76" s="953"/>
      <c r="D76" s="823"/>
      <c r="E76" s="197"/>
      <c r="F76" s="657"/>
      <c r="G76" s="658"/>
      <c r="H76" s="658"/>
      <c r="I76" s="658"/>
      <c r="J76" s="658"/>
      <c r="K76" s="658"/>
      <c r="L76" s="658"/>
      <c r="M76" s="658"/>
      <c r="N76" s="658"/>
      <c r="O76" s="658"/>
      <c r="P76" s="658"/>
      <c r="Q76" s="658"/>
      <c r="R76" s="658"/>
      <c r="S76" s="658"/>
      <c r="T76" s="659"/>
      <c r="U76" s="663"/>
      <c r="V76" s="664"/>
      <c r="W76" s="664"/>
      <c r="X76" s="664"/>
      <c r="Y76" s="665"/>
      <c r="Z76" s="653"/>
      <c r="AA76" s="85"/>
      <c r="AB76" s="168"/>
      <c r="AC76" s="168"/>
      <c r="AD76" s="168"/>
      <c r="AE76" s="168"/>
      <c r="AF76" s="168"/>
      <c r="AG76" s="168"/>
      <c r="AH76" s="85"/>
      <c r="AI76" s="85"/>
      <c r="AJ76" s="174"/>
      <c r="AK76" s="174"/>
      <c r="AL76" s="174"/>
    </row>
    <row r="77" spans="1:82" ht="12.95" customHeight="1" thickBot="1">
      <c r="A77" s="85"/>
      <c r="B77" s="85"/>
      <c r="C77" s="820" t="s">
        <v>1993</v>
      </c>
      <c r="D77" s="821"/>
      <c r="E77" s="641" t="s">
        <v>2083</v>
      </c>
      <c r="F77" s="642"/>
      <c r="G77" s="642"/>
      <c r="H77" s="642"/>
      <c r="I77" s="642"/>
      <c r="J77" s="642"/>
      <c r="K77" s="642"/>
      <c r="L77" s="642"/>
      <c r="M77" s="642"/>
      <c r="N77" s="642"/>
      <c r="O77" s="642"/>
      <c r="P77" s="642"/>
      <c r="Q77" s="642"/>
      <c r="R77" s="642"/>
      <c r="S77" s="642"/>
      <c r="T77" s="643"/>
      <c r="U77" s="647"/>
      <c r="V77" s="648"/>
      <c r="W77" s="648"/>
      <c r="X77" s="648"/>
      <c r="Y77" s="649"/>
      <c r="Z77" s="653" t="s">
        <v>4</v>
      </c>
      <c r="AA77" s="85"/>
      <c r="AB77" s="168"/>
      <c r="AC77" s="168"/>
      <c r="AD77" s="173"/>
      <c r="AE77" s="195"/>
      <c r="AF77" s="195"/>
      <c r="AG77" s="173"/>
      <c r="AH77" s="85"/>
      <c r="AI77" s="85"/>
      <c r="AJ77" s="174"/>
      <c r="AK77" s="174"/>
      <c r="AL77" s="174"/>
      <c r="AM77" s="194"/>
      <c r="AN77" s="147"/>
      <c r="AO77" s="147"/>
      <c r="AP77" s="147"/>
      <c r="AQ77" s="147"/>
      <c r="AR77" s="147"/>
      <c r="AS77" s="147"/>
      <c r="AT77" s="147"/>
      <c r="AU77" s="147"/>
      <c r="AV77" s="147"/>
      <c r="AW77" s="147"/>
      <c r="AX77" s="147"/>
      <c r="AY77" s="147"/>
      <c r="AZ77" s="147"/>
      <c r="BA77" s="147"/>
    </row>
    <row r="78" spans="1:82" ht="12.95" customHeight="1">
      <c r="A78" s="85"/>
      <c r="B78" s="85"/>
      <c r="C78" s="822"/>
      <c r="D78" s="823"/>
      <c r="E78" s="644"/>
      <c r="F78" s="645"/>
      <c r="G78" s="645"/>
      <c r="H78" s="645"/>
      <c r="I78" s="645"/>
      <c r="J78" s="645"/>
      <c r="K78" s="645"/>
      <c r="L78" s="645"/>
      <c r="M78" s="645"/>
      <c r="N78" s="645"/>
      <c r="O78" s="645"/>
      <c r="P78" s="645"/>
      <c r="Q78" s="645"/>
      <c r="R78" s="645"/>
      <c r="S78" s="645"/>
      <c r="T78" s="646"/>
      <c r="U78" s="650"/>
      <c r="V78" s="651"/>
      <c r="W78" s="651"/>
      <c r="X78" s="651"/>
      <c r="Y78" s="652"/>
      <c r="Z78" s="653"/>
      <c r="AA78" s="85" t="s">
        <v>75</v>
      </c>
      <c r="AB78" s="672" t="s">
        <v>12</v>
      </c>
      <c r="AC78" s="666">
        <f>IFERROR(U79/U77*100,0)</f>
        <v>0</v>
      </c>
      <c r="AD78" s="667"/>
      <c r="AE78" s="668"/>
      <c r="AF78" s="672" t="s">
        <v>13</v>
      </c>
      <c r="AG78" s="672" t="s">
        <v>67</v>
      </c>
      <c r="AH78" s="673" t="s">
        <v>75</v>
      </c>
      <c r="AI78" s="674" t="str">
        <f>IF(OR('別紙様式3-2（４・５月）'!AF5="",U77=0),"",IF(AND(AC78&gt;=200/3,AC78&lt;=100),"○","×"))</f>
        <v/>
      </c>
      <c r="AJ78" s="174"/>
      <c r="AK78" s="174"/>
      <c r="AL78" s="174"/>
      <c r="AM78" s="676" t="s">
        <v>2085</v>
      </c>
      <c r="AN78" s="677"/>
      <c r="AO78" s="677"/>
      <c r="AP78" s="677"/>
      <c r="AQ78" s="677"/>
      <c r="AR78" s="677"/>
      <c r="AS78" s="677"/>
      <c r="AT78" s="677"/>
      <c r="AU78" s="677"/>
      <c r="AV78" s="677"/>
      <c r="AW78" s="677"/>
      <c r="AX78" s="677"/>
      <c r="AY78" s="677"/>
      <c r="AZ78" s="677"/>
      <c r="BA78" s="678"/>
    </row>
    <row r="79" spans="1:82" ht="12.95" customHeight="1" thickBot="1">
      <c r="A79" s="85"/>
      <c r="B79" s="85"/>
      <c r="C79" s="822"/>
      <c r="D79" s="823"/>
      <c r="E79" s="196"/>
      <c r="F79" s="654" t="s">
        <v>1994</v>
      </c>
      <c r="G79" s="655"/>
      <c r="H79" s="655"/>
      <c r="I79" s="655"/>
      <c r="J79" s="655"/>
      <c r="K79" s="655"/>
      <c r="L79" s="655"/>
      <c r="M79" s="655"/>
      <c r="N79" s="655"/>
      <c r="O79" s="655"/>
      <c r="P79" s="655"/>
      <c r="Q79" s="655"/>
      <c r="R79" s="655"/>
      <c r="S79" s="655"/>
      <c r="T79" s="656"/>
      <c r="U79" s="660"/>
      <c r="V79" s="661"/>
      <c r="W79" s="661"/>
      <c r="X79" s="661"/>
      <c r="Y79" s="662"/>
      <c r="Z79" s="653" t="s">
        <v>4</v>
      </c>
      <c r="AA79" s="85" t="s">
        <v>75</v>
      </c>
      <c r="AB79" s="672"/>
      <c r="AC79" s="669"/>
      <c r="AD79" s="670"/>
      <c r="AE79" s="671"/>
      <c r="AF79" s="672"/>
      <c r="AG79" s="672"/>
      <c r="AH79" s="673"/>
      <c r="AI79" s="675"/>
      <c r="AJ79" s="174"/>
      <c r="AK79" s="174"/>
      <c r="AL79" s="174"/>
      <c r="AM79" s="679"/>
      <c r="AN79" s="680"/>
      <c r="AO79" s="680"/>
      <c r="AP79" s="680"/>
      <c r="AQ79" s="680"/>
      <c r="AR79" s="680"/>
      <c r="AS79" s="680"/>
      <c r="AT79" s="680"/>
      <c r="AU79" s="680"/>
      <c r="AV79" s="680"/>
      <c r="AW79" s="680"/>
      <c r="AX79" s="680"/>
      <c r="AY79" s="680"/>
      <c r="AZ79" s="680"/>
      <c r="BA79" s="681"/>
    </row>
    <row r="80" spans="1:82" ht="12.95" customHeight="1" thickBot="1">
      <c r="A80" s="85"/>
      <c r="B80" s="85"/>
      <c r="C80" s="824"/>
      <c r="D80" s="825"/>
      <c r="E80" s="198"/>
      <c r="F80" s="657"/>
      <c r="G80" s="658"/>
      <c r="H80" s="658"/>
      <c r="I80" s="658"/>
      <c r="J80" s="658"/>
      <c r="K80" s="658"/>
      <c r="L80" s="658"/>
      <c r="M80" s="658"/>
      <c r="N80" s="658"/>
      <c r="O80" s="658"/>
      <c r="P80" s="658"/>
      <c r="Q80" s="658"/>
      <c r="R80" s="658"/>
      <c r="S80" s="658"/>
      <c r="T80" s="659"/>
      <c r="U80" s="663"/>
      <c r="V80" s="664"/>
      <c r="W80" s="664"/>
      <c r="X80" s="664"/>
      <c r="Y80" s="665"/>
      <c r="Z80" s="653"/>
      <c r="AA80" s="85"/>
      <c r="AB80" s="85"/>
      <c r="AC80" s="85"/>
      <c r="AD80" s="85"/>
      <c r="AE80" s="85"/>
      <c r="AF80" s="85"/>
      <c r="AG80" s="85"/>
      <c r="AH80" s="85"/>
      <c r="AI80" s="199"/>
      <c r="AJ80" s="174"/>
      <c r="AK80" s="174"/>
      <c r="AL80" s="174"/>
    </row>
    <row r="81" spans="1:53" ht="16.5" customHeight="1" thickBot="1">
      <c r="A81" s="85"/>
      <c r="B81" s="200"/>
      <c r="C81" s="200"/>
      <c r="D81" s="200"/>
      <c r="E81" s="200"/>
      <c r="F81" s="200"/>
      <c r="G81" s="200"/>
      <c r="H81" s="200"/>
      <c r="I81" s="200"/>
      <c r="J81" s="200"/>
      <c r="K81" s="200"/>
      <c r="L81" s="200"/>
      <c r="M81" s="200"/>
      <c r="N81" s="200"/>
      <c r="O81" s="200"/>
      <c r="P81" s="200"/>
      <c r="Q81" s="200"/>
      <c r="R81" s="200"/>
      <c r="S81" s="200"/>
      <c r="T81" s="200"/>
      <c r="U81" s="201"/>
      <c r="V81" s="67"/>
      <c r="W81" s="67"/>
      <c r="X81" s="67"/>
      <c r="Y81" s="68"/>
      <c r="Z81" s="69"/>
      <c r="AA81" s="68"/>
      <c r="AB81" s="178"/>
      <c r="AC81" s="179"/>
      <c r="AD81" s="180"/>
      <c r="AE81" s="180"/>
      <c r="AF81" s="173"/>
      <c r="AG81" s="158"/>
      <c r="AH81" s="202"/>
      <c r="AI81" s="199"/>
      <c r="AJ81" s="174"/>
      <c r="AK81" s="174"/>
      <c r="AL81" s="174"/>
      <c r="AM81" s="194"/>
      <c r="AN81" s="147"/>
      <c r="AO81" s="147"/>
      <c r="AP81" s="147"/>
      <c r="AQ81" s="147"/>
      <c r="AR81" s="147"/>
      <c r="AS81" s="147"/>
      <c r="AT81" s="147"/>
      <c r="AU81" s="147"/>
      <c r="AV81" s="147"/>
      <c r="AW81" s="147"/>
      <c r="AX81" s="147"/>
      <c r="AY81" s="147"/>
      <c r="AZ81" s="147"/>
      <c r="BA81" s="147"/>
    </row>
    <row r="82" spans="1:53" ht="18" customHeight="1" thickBot="1">
      <c r="A82" s="85"/>
      <c r="B82" s="156" t="s">
        <v>1971</v>
      </c>
      <c r="C82" s="156"/>
      <c r="D82" s="156"/>
      <c r="E82" s="156"/>
      <c r="F82" s="156"/>
      <c r="G82" s="156"/>
      <c r="H82" s="156"/>
      <c r="I82" s="156"/>
      <c r="J82" s="156"/>
      <c r="K82" s="156"/>
      <c r="L82" s="156"/>
      <c r="M82" s="811"/>
      <c r="N82" s="812"/>
      <c r="O82" s="813" t="s">
        <v>1972</v>
      </c>
      <c r="P82" s="813"/>
      <c r="Q82" s="813"/>
      <c r="R82" s="813"/>
      <c r="S82" s="813"/>
      <c r="T82" s="813"/>
      <c r="U82" s="813"/>
      <c r="V82" s="813"/>
      <c r="W82" s="813"/>
      <c r="X82" s="813"/>
      <c r="Y82" s="813"/>
      <c r="Z82" s="813"/>
      <c r="AA82" s="813"/>
      <c r="AB82" s="813"/>
      <c r="AC82" s="813"/>
      <c r="AD82" s="813"/>
      <c r="AE82" s="813"/>
      <c r="AF82" s="813"/>
      <c r="AG82" s="813"/>
      <c r="AH82" s="813"/>
      <c r="AI82" s="813"/>
      <c r="AJ82" s="813"/>
      <c r="AK82" s="814"/>
      <c r="AL82" s="162"/>
      <c r="AM82" s="83" t="b">
        <v>0</v>
      </c>
      <c r="AN82" s="203"/>
      <c r="AO82" s="147"/>
      <c r="AP82" s="147"/>
      <c r="AQ82" s="147"/>
      <c r="AR82" s="147"/>
      <c r="AS82" s="147"/>
      <c r="AT82" s="147"/>
      <c r="AU82" s="147"/>
      <c r="AV82" s="147"/>
      <c r="AW82" s="147"/>
      <c r="AX82" s="147"/>
      <c r="AY82" s="147"/>
      <c r="AZ82" s="147"/>
      <c r="BA82" s="147"/>
    </row>
    <row r="83" spans="1:53" ht="3" customHeight="1" thickBot="1">
      <c r="A83" s="85"/>
      <c r="B83" s="85"/>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62"/>
      <c r="AM83" s="194"/>
      <c r="AN83" s="147"/>
      <c r="AO83" s="147"/>
      <c r="AP83" s="147"/>
      <c r="AQ83" s="147"/>
      <c r="AR83" s="147"/>
      <c r="AS83" s="147"/>
      <c r="AT83" s="147"/>
      <c r="AU83" s="147"/>
      <c r="AV83" s="147"/>
      <c r="AW83" s="147"/>
      <c r="AX83" s="147"/>
      <c r="AY83" s="147"/>
      <c r="AZ83" s="147"/>
      <c r="BA83" s="147"/>
    </row>
    <row r="84" spans="1:53" ht="13.5" customHeight="1" thickBot="1">
      <c r="A84" s="85"/>
      <c r="B84" s="181" t="s">
        <v>1900</v>
      </c>
      <c r="C84" s="103"/>
      <c r="D84" s="103"/>
      <c r="E84" s="103"/>
      <c r="F84" s="103"/>
      <c r="G84" s="103"/>
      <c r="H84" s="103"/>
      <c r="I84" s="103"/>
      <c r="J84" s="103"/>
      <c r="K84" s="103"/>
      <c r="L84" s="103"/>
      <c r="M84" s="103"/>
      <c r="N84" s="103"/>
      <c r="O84" s="103"/>
      <c r="P84" s="103"/>
      <c r="Q84" s="103"/>
      <c r="R84" s="103"/>
      <c r="S84" s="204" t="s">
        <v>126</v>
      </c>
      <c r="T84" s="205" t="s">
        <v>1940</v>
      </c>
      <c r="U84" s="103"/>
      <c r="V84" s="103"/>
      <c r="W84" s="103"/>
      <c r="X84" s="103"/>
      <c r="Y84" s="103"/>
      <c r="Z84" s="103"/>
      <c r="AA84" s="103"/>
      <c r="AB84" s="103"/>
      <c r="AC84" s="103"/>
      <c r="AD84" s="103"/>
      <c r="AE84" s="103"/>
      <c r="AF84" s="103"/>
      <c r="AG84" s="103"/>
      <c r="AH84" s="103"/>
      <c r="AI84" s="858" t="str">
        <f>IF(OR('別紙様式3-2（４・５月）'!AE5="処遇加算Ⅰ・Ⅱあり",'別紙様式3-3（６月以降分）'!AF5="旧処遇加算Ⅰ・Ⅱ相当あり"),"該当","")</f>
        <v/>
      </c>
      <c r="AJ84" s="859"/>
      <c r="AK84" s="860"/>
      <c r="AL84" s="90"/>
      <c r="AM84" s="194"/>
      <c r="AN84" s="147"/>
      <c r="AO84" s="147"/>
      <c r="AP84" s="147"/>
      <c r="AQ84" s="147"/>
      <c r="AR84" s="147"/>
      <c r="AS84" s="147"/>
      <c r="AT84" s="147"/>
      <c r="AU84" s="147"/>
      <c r="AV84" s="147"/>
      <c r="AW84" s="147"/>
      <c r="AX84" s="147"/>
      <c r="AY84" s="147"/>
      <c r="AZ84" s="147"/>
      <c r="BA84" s="147"/>
    </row>
    <row r="85" spans="1:53" ht="2.25" customHeight="1" thickBot="1">
      <c r="A85" s="85"/>
      <c r="B85" s="90"/>
      <c r="C85" s="90"/>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90"/>
      <c r="AM85" s="194"/>
      <c r="AN85" s="147"/>
      <c r="AO85" s="147"/>
      <c r="AP85" s="147"/>
      <c r="AQ85" s="147"/>
      <c r="AR85" s="147"/>
      <c r="AS85" s="147"/>
      <c r="AT85" s="147"/>
      <c r="AU85" s="147"/>
      <c r="AV85" s="147"/>
      <c r="AW85" s="147"/>
      <c r="AX85" s="147"/>
      <c r="AY85" s="147"/>
      <c r="AZ85" s="147"/>
      <c r="BA85" s="147"/>
    </row>
    <row r="86" spans="1:53" ht="13.5" customHeight="1" thickBot="1">
      <c r="A86" s="85"/>
      <c r="B86" s="181" t="s">
        <v>1901</v>
      </c>
      <c r="C86" s="207"/>
      <c r="D86" s="207"/>
      <c r="E86" s="207"/>
      <c r="F86" s="207"/>
      <c r="G86" s="207"/>
      <c r="H86" s="207"/>
      <c r="I86" s="207"/>
      <c r="J86" s="207"/>
      <c r="K86" s="207"/>
      <c r="L86" s="207"/>
      <c r="M86" s="207"/>
      <c r="N86" s="207"/>
      <c r="O86" s="207"/>
      <c r="P86" s="207"/>
      <c r="Q86" s="207"/>
      <c r="R86" s="207"/>
      <c r="S86" s="204" t="s">
        <v>126</v>
      </c>
      <c r="T86" s="205" t="s">
        <v>1939</v>
      </c>
      <c r="U86" s="207"/>
      <c r="V86" s="207"/>
      <c r="W86" s="207"/>
      <c r="X86" s="207"/>
      <c r="Y86" s="207"/>
      <c r="Z86" s="207"/>
      <c r="AA86" s="207"/>
      <c r="AB86" s="207"/>
      <c r="AC86" s="207"/>
      <c r="AD86" s="207"/>
      <c r="AE86" s="207"/>
      <c r="AF86" s="207"/>
      <c r="AG86" s="207"/>
      <c r="AH86" s="207"/>
      <c r="AI86" s="858" t="str">
        <f>IF(AND('別紙様式3-2（４・５月）'!AE5="処遇加算Ⅰ・Ⅱなし",'別紙様式3-3（６月以降分）'!AF5="旧処遇加算Ⅰ・Ⅱ相当なし"),"該当","")</f>
        <v>該当</v>
      </c>
      <c r="AJ86" s="859"/>
      <c r="AK86" s="860"/>
      <c r="AL86" s="90"/>
      <c r="AM86" s="194"/>
      <c r="AN86" s="147"/>
      <c r="AO86" s="147"/>
      <c r="AP86" s="147"/>
      <c r="AQ86" s="147"/>
      <c r="AR86" s="147"/>
      <c r="AS86" s="147"/>
      <c r="AT86" s="147"/>
      <c r="AU86" s="147"/>
      <c r="AV86" s="147"/>
      <c r="AW86" s="147"/>
      <c r="AX86" s="147"/>
      <c r="AY86" s="147"/>
      <c r="AZ86" s="147"/>
      <c r="BA86" s="147"/>
    </row>
    <row r="87" spans="1:53" ht="6" customHeight="1">
      <c r="A87" s="85"/>
      <c r="B87" s="192"/>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90"/>
      <c r="AB87" s="208"/>
      <c r="AC87" s="208"/>
      <c r="AD87" s="208"/>
      <c r="AE87" s="208"/>
      <c r="AF87" s="208"/>
      <c r="AG87" s="208"/>
      <c r="AH87" s="208"/>
      <c r="AI87" s="208"/>
      <c r="AJ87" s="208"/>
      <c r="AK87" s="208"/>
      <c r="AL87" s="90"/>
      <c r="AM87" s="194"/>
      <c r="AN87" s="147"/>
      <c r="AO87" s="147"/>
      <c r="AP87" s="147"/>
      <c r="AQ87" s="147"/>
      <c r="AR87" s="147"/>
      <c r="AS87" s="147"/>
      <c r="AT87" s="147"/>
      <c r="AU87" s="147"/>
      <c r="AV87" s="147"/>
      <c r="AW87" s="147"/>
      <c r="AX87" s="147"/>
      <c r="AY87" s="147"/>
      <c r="AZ87" s="147"/>
      <c r="BA87" s="147"/>
    </row>
    <row r="88" spans="1:53" ht="16.5" customHeight="1" thickBot="1">
      <c r="A88" s="85"/>
      <c r="B88" s="150"/>
      <c r="C88" s="828" t="s">
        <v>1902</v>
      </c>
      <c r="D88" s="828"/>
      <c r="E88" s="828"/>
      <c r="F88" s="828"/>
      <c r="G88" s="828"/>
      <c r="H88" s="828"/>
      <c r="I88" s="828"/>
      <c r="J88" s="828"/>
      <c r="K88" s="828"/>
      <c r="L88" s="828"/>
      <c r="M88" s="828"/>
      <c r="N88" s="828"/>
      <c r="O88" s="828"/>
      <c r="P88" s="828"/>
      <c r="Q88" s="828"/>
      <c r="R88" s="828"/>
      <c r="S88" s="828"/>
      <c r="T88" s="828"/>
      <c r="U88" s="150"/>
      <c r="V88" s="150"/>
      <c r="W88" s="150"/>
      <c r="X88" s="150"/>
      <c r="Y88" s="150"/>
      <c r="Z88" s="150"/>
      <c r="AA88" s="150"/>
      <c r="AB88" s="150"/>
      <c r="AC88" s="150"/>
      <c r="AD88" s="136"/>
      <c r="AE88" s="136"/>
      <c r="AF88" s="136"/>
      <c r="AG88" s="136"/>
      <c r="AH88" s="136"/>
      <c r="AI88" s="136"/>
      <c r="AJ88" s="136"/>
      <c r="AK88" s="136"/>
      <c r="AL88" s="90"/>
      <c r="AM88" s="194"/>
      <c r="AN88" s="147"/>
      <c r="AO88" s="147"/>
      <c r="AP88" s="147"/>
      <c r="AQ88" s="147"/>
      <c r="AR88" s="147"/>
      <c r="AS88" s="147"/>
      <c r="AT88" s="147"/>
      <c r="AU88" s="147"/>
      <c r="AV88" s="147"/>
      <c r="AW88" s="147"/>
      <c r="AX88" s="147"/>
      <c r="AY88" s="147"/>
      <c r="AZ88" s="147"/>
      <c r="BA88" s="147"/>
    </row>
    <row r="89" spans="1:53" ht="18.75" customHeight="1" thickBot="1">
      <c r="A89" s="85"/>
      <c r="B89" s="90"/>
      <c r="C89" s="811"/>
      <c r="D89" s="812"/>
      <c r="E89" s="826" t="s">
        <v>1903</v>
      </c>
      <c r="F89" s="826"/>
      <c r="G89" s="826"/>
      <c r="H89" s="826"/>
      <c r="I89" s="826"/>
      <c r="J89" s="826"/>
      <c r="K89" s="826"/>
      <c r="L89" s="826"/>
      <c r="M89" s="826"/>
      <c r="N89" s="826"/>
      <c r="O89" s="826"/>
      <c r="P89" s="826"/>
      <c r="Q89" s="826"/>
      <c r="R89" s="827"/>
      <c r="S89" s="209" t="s">
        <v>75</v>
      </c>
      <c r="T89" s="120" t="str">
        <f>IF(AM82=TRUE,"",IF(AM89=TRUE,"○",IF(AND(AI86="該当",AM95=TRUE),"","×")))</f>
        <v>×</v>
      </c>
      <c r="U89" s="90"/>
      <c r="V89" s="210"/>
      <c r="W89" s="210"/>
      <c r="X89" s="210"/>
      <c r="Y89" s="210"/>
      <c r="Z89" s="210"/>
      <c r="AA89" s="210"/>
      <c r="AB89" s="210"/>
      <c r="AC89" s="210"/>
      <c r="AD89" s="210"/>
      <c r="AE89" s="210"/>
      <c r="AF89" s="210"/>
      <c r="AG89" s="210"/>
      <c r="AH89" s="210"/>
      <c r="AI89" s="210"/>
      <c r="AJ89" s="210"/>
      <c r="AK89" s="210"/>
      <c r="AL89" s="90"/>
      <c r="AM89" s="83" t="b">
        <v>0</v>
      </c>
      <c r="AN89" s="147"/>
      <c r="AO89" s="147"/>
      <c r="AP89" s="147"/>
      <c r="AQ89" s="147"/>
      <c r="AR89" s="147"/>
      <c r="AS89" s="147"/>
      <c r="AT89" s="147"/>
      <c r="AU89" s="147"/>
      <c r="AV89" s="147"/>
      <c r="AW89" s="147"/>
      <c r="AX89" s="147"/>
      <c r="AY89" s="147"/>
      <c r="AZ89" s="147"/>
      <c r="BA89" s="147"/>
    </row>
    <row r="90" spans="1:53" ht="14.25" customHeight="1">
      <c r="A90" s="85"/>
      <c r="B90" s="211"/>
      <c r="C90" s="212" t="s">
        <v>1904</v>
      </c>
      <c r="D90" s="213" t="s">
        <v>2153</v>
      </c>
      <c r="E90" s="135"/>
      <c r="F90" s="135"/>
      <c r="G90" s="135"/>
      <c r="H90" s="135"/>
      <c r="I90" s="135"/>
      <c r="J90" s="135"/>
      <c r="K90" s="135"/>
      <c r="L90" s="135"/>
      <c r="M90" s="135"/>
      <c r="N90" s="135"/>
      <c r="O90" s="135"/>
      <c r="P90" s="135"/>
      <c r="Q90" s="135"/>
      <c r="R90" s="135"/>
      <c r="S90" s="213"/>
      <c r="T90" s="213"/>
      <c r="U90" s="213"/>
      <c r="V90" s="135"/>
      <c r="W90" s="135"/>
      <c r="X90" s="135"/>
      <c r="Y90" s="135"/>
      <c r="Z90" s="214"/>
      <c r="AA90" s="214"/>
      <c r="AB90" s="214"/>
      <c r="AC90" s="214"/>
      <c r="AD90" s="193"/>
      <c r="AE90" s="193"/>
      <c r="AF90" s="193"/>
      <c r="AG90" s="193"/>
      <c r="AH90" s="103"/>
      <c r="AI90" s="103"/>
      <c r="AJ90" s="103"/>
      <c r="AK90" s="215"/>
      <c r="AL90" s="90"/>
      <c r="AM90" s="194"/>
      <c r="AN90" s="147"/>
      <c r="AO90" s="147"/>
      <c r="AP90" s="147"/>
      <c r="AQ90" s="147"/>
      <c r="AR90" s="147"/>
      <c r="AS90" s="147"/>
      <c r="AT90" s="147"/>
      <c r="AU90" s="147"/>
      <c r="AV90" s="147"/>
      <c r="AW90" s="147"/>
      <c r="AX90" s="147"/>
      <c r="AY90" s="147"/>
      <c r="AZ90" s="147"/>
      <c r="BA90" s="147"/>
    </row>
    <row r="91" spans="1:53" ht="14.25" customHeight="1">
      <c r="A91" s="85"/>
      <c r="B91" s="211"/>
      <c r="C91" s="216" t="s">
        <v>1905</v>
      </c>
      <c r="D91" s="217" t="s">
        <v>1906</v>
      </c>
      <c r="E91" s="217"/>
      <c r="F91" s="217"/>
      <c r="G91" s="217"/>
      <c r="H91" s="217"/>
      <c r="I91" s="217"/>
      <c r="J91" s="217"/>
      <c r="K91" s="217"/>
      <c r="L91" s="217"/>
      <c r="M91" s="217"/>
      <c r="N91" s="217"/>
      <c r="O91" s="217"/>
      <c r="P91" s="217"/>
      <c r="Q91" s="217"/>
      <c r="R91" s="217"/>
      <c r="S91" s="217"/>
      <c r="T91" s="217"/>
      <c r="U91" s="217"/>
      <c r="V91" s="217"/>
      <c r="W91" s="217"/>
      <c r="X91" s="217"/>
      <c r="Y91" s="217"/>
      <c r="Z91" s="218"/>
      <c r="AA91" s="218"/>
      <c r="AB91" s="218"/>
      <c r="AC91" s="218"/>
      <c r="AD91" s="219"/>
      <c r="AE91" s="219"/>
      <c r="AF91" s="219"/>
      <c r="AG91" s="219"/>
      <c r="AH91" s="220"/>
      <c r="AI91" s="220"/>
      <c r="AJ91" s="220"/>
      <c r="AK91" s="221"/>
      <c r="AL91" s="90"/>
      <c r="AM91" s="194"/>
      <c r="AN91" s="147"/>
      <c r="AO91" s="147"/>
      <c r="AP91" s="147"/>
      <c r="AQ91" s="147"/>
      <c r="AR91" s="147"/>
      <c r="AS91" s="147"/>
      <c r="AT91" s="147"/>
      <c r="AU91" s="147"/>
      <c r="AV91" s="147"/>
      <c r="AW91" s="147"/>
      <c r="AX91" s="147"/>
      <c r="AY91" s="147"/>
      <c r="AZ91" s="147"/>
      <c r="BA91" s="147"/>
    </row>
    <row r="92" spans="1:53" ht="14.25" customHeight="1">
      <c r="A92" s="85"/>
      <c r="B92" s="211"/>
      <c r="C92" s="222" t="s">
        <v>1907</v>
      </c>
      <c r="D92" s="223" t="s">
        <v>2185</v>
      </c>
      <c r="E92" s="224"/>
      <c r="F92" s="224"/>
      <c r="G92" s="224"/>
      <c r="H92" s="224"/>
      <c r="I92" s="224"/>
      <c r="J92" s="224"/>
      <c r="K92" s="224"/>
      <c r="L92" s="224"/>
      <c r="M92" s="224"/>
      <c r="N92" s="224"/>
      <c r="O92" s="224"/>
      <c r="P92" s="224"/>
      <c r="Q92" s="224"/>
      <c r="R92" s="224"/>
      <c r="S92" s="224"/>
      <c r="T92" s="224"/>
      <c r="U92" s="224"/>
      <c r="V92" s="224"/>
      <c r="W92" s="224"/>
      <c r="X92" s="224"/>
      <c r="Y92" s="224"/>
      <c r="Z92" s="225"/>
      <c r="AA92" s="225"/>
      <c r="AB92" s="225"/>
      <c r="AC92" s="225"/>
      <c r="AD92" s="226"/>
      <c r="AE92" s="226"/>
      <c r="AF92" s="226"/>
      <c r="AG92" s="226"/>
      <c r="AH92" s="227"/>
      <c r="AI92" s="227"/>
      <c r="AJ92" s="227"/>
      <c r="AK92" s="228"/>
      <c r="AL92" s="229"/>
      <c r="AM92" s="194"/>
      <c r="AN92" s="147"/>
      <c r="AO92" s="147"/>
      <c r="AP92" s="147"/>
      <c r="AQ92" s="147"/>
      <c r="AR92" s="147"/>
      <c r="AS92" s="147"/>
      <c r="AT92" s="147"/>
      <c r="AU92" s="147"/>
      <c r="AV92" s="147"/>
      <c r="AW92" s="147"/>
      <c r="AX92" s="147"/>
      <c r="AY92" s="147"/>
      <c r="AZ92" s="147"/>
      <c r="BA92" s="147"/>
    </row>
    <row r="93" spans="1:53" ht="11.25" customHeight="1">
      <c r="A93" s="85"/>
      <c r="B93" s="211"/>
      <c r="C93" s="230"/>
      <c r="D93" s="135"/>
      <c r="E93" s="160"/>
      <c r="F93" s="160"/>
      <c r="G93" s="160"/>
      <c r="H93" s="160"/>
      <c r="I93" s="160"/>
      <c r="J93" s="160"/>
      <c r="K93" s="160"/>
      <c r="L93" s="160"/>
      <c r="M93" s="160"/>
      <c r="N93" s="160"/>
      <c r="O93" s="160"/>
      <c r="P93" s="160"/>
      <c r="Q93" s="160"/>
      <c r="R93" s="160"/>
      <c r="S93" s="160"/>
      <c r="T93" s="160"/>
      <c r="U93" s="160"/>
      <c r="V93" s="160"/>
      <c r="W93" s="160"/>
      <c r="X93" s="160"/>
      <c r="Y93" s="160"/>
      <c r="Z93" s="214"/>
      <c r="AA93" s="214"/>
      <c r="AB93" s="214"/>
      <c r="AC93" s="214"/>
      <c r="AD93" s="193"/>
      <c r="AE93" s="193"/>
      <c r="AF93" s="193"/>
      <c r="AG93" s="193"/>
      <c r="AH93" s="103"/>
      <c r="AI93" s="103"/>
      <c r="AJ93" s="103"/>
      <c r="AK93" s="103"/>
      <c r="AL93" s="229"/>
      <c r="AM93" s="194"/>
      <c r="AN93" s="147"/>
      <c r="AO93" s="147"/>
      <c r="AP93" s="147"/>
      <c r="AQ93" s="147"/>
      <c r="AR93" s="147"/>
      <c r="AS93" s="147"/>
      <c r="AT93" s="147"/>
      <c r="AU93" s="147"/>
      <c r="AV93" s="147"/>
      <c r="AW93" s="147"/>
      <c r="AX93" s="147"/>
      <c r="AY93" s="147"/>
      <c r="AZ93" s="147"/>
      <c r="BA93" s="147"/>
    </row>
    <row r="94" spans="1:53" ht="14.25" customHeight="1" thickBot="1">
      <c r="A94" s="85"/>
      <c r="B94" s="90"/>
      <c r="C94" s="828" t="s">
        <v>1908</v>
      </c>
      <c r="D94" s="828"/>
      <c r="E94" s="828"/>
      <c r="F94" s="828"/>
      <c r="G94" s="828"/>
      <c r="H94" s="828"/>
      <c r="I94" s="828"/>
      <c r="J94" s="828"/>
      <c r="K94" s="828"/>
      <c r="L94" s="828"/>
      <c r="M94" s="828"/>
      <c r="N94" s="828"/>
      <c r="O94" s="828"/>
      <c r="P94" s="828"/>
      <c r="Q94" s="828"/>
      <c r="R94" s="828"/>
      <c r="S94" s="231"/>
      <c r="T94" s="231"/>
      <c r="U94" s="231"/>
      <c r="V94" s="231"/>
      <c r="W94" s="231"/>
      <c r="X94" s="231"/>
      <c r="Y94" s="231"/>
      <c r="Z94" s="231"/>
      <c r="AA94" s="231"/>
      <c r="AB94" s="231"/>
      <c r="AC94" s="231"/>
      <c r="AD94" s="231"/>
      <c r="AE94" s="231"/>
      <c r="AF94" s="231"/>
      <c r="AG94" s="231"/>
      <c r="AH94" s="231"/>
      <c r="AI94" s="231"/>
      <c r="AJ94" s="231"/>
      <c r="AK94" s="231"/>
      <c r="AL94" s="231"/>
      <c r="AM94" s="194"/>
      <c r="AN94" s="147"/>
      <c r="AO94" s="147"/>
      <c r="AP94" s="147"/>
      <c r="AQ94" s="147"/>
      <c r="AR94" s="147"/>
      <c r="AS94" s="147"/>
      <c r="AT94" s="147"/>
      <c r="AU94" s="147"/>
      <c r="AV94" s="147"/>
      <c r="AW94" s="147"/>
      <c r="AX94" s="147"/>
      <c r="AY94" s="147"/>
      <c r="AZ94" s="147"/>
      <c r="BA94" s="147"/>
    </row>
    <row r="95" spans="1:53" ht="21.75" customHeight="1" thickBot="1">
      <c r="A95" s="85"/>
      <c r="B95" s="232"/>
      <c r="C95" s="811"/>
      <c r="D95" s="812"/>
      <c r="E95" s="826" t="s">
        <v>1909</v>
      </c>
      <c r="F95" s="826"/>
      <c r="G95" s="826"/>
      <c r="H95" s="826"/>
      <c r="I95" s="826"/>
      <c r="J95" s="826"/>
      <c r="K95" s="826"/>
      <c r="L95" s="826"/>
      <c r="M95" s="826"/>
      <c r="N95" s="826"/>
      <c r="O95" s="826"/>
      <c r="P95" s="826"/>
      <c r="Q95" s="826"/>
      <c r="R95" s="827"/>
      <c r="S95" s="209" t="s">
        <v>75</v>
      </c>
      <c r="T95" s="120" t="str">
        <f>IF(AM82=TRUE,"",IF(AND(AM95=TRUE,OR(AND(AN95=TRUE,J98&lt;&gt;""),AND(AO95=TRUE,J100&lt;&gt;""))),"○",IF(AND(AI86="該当",AM89=TRUE),"","×")))</f>
        <v>×</v>
      </c>
      <c r="U95" s="233"/>
      <c r="V95" s="234"/>
      <c r="W95" s="234"/>
      <c r="X95" s="234"/>
      <c r="Y95" s="234"/>
      <c r="Z95" s="234"/>
      <c r="AA95" s="234"/>
      <c r="AB95" s="234"/>
      <c r="AC95" s="234"/>
      <c r="AD95" s="234"/>
      <c r="AE95" s="234"/>
      <c r="AF95" s="234"/>
      <c r="AG95" s="234"/>
      <c r="AH95" s="234"/>
      <c r="AI95" s="234"/>
      <c r="AJ95" s="234"/>
      <c r="AK95" s="234"/>
      <c r="AL95" s="231"/>
      <c r="AM95" s="83" t="b">
        <v>0</v>
      </c>
      <c r="AN95" s="83" t="b">
        <v>0</v>
      </c>
      <c r="AO95" s="83" t="b">
        <v>0</v>
      </c>
      <c r="AP95" s="147"/>
      <c r="AQ95" s="147"/>
      <c r="AR95" s="147"/>
      <c r="AS95" s="147"/>
      <c r="AT95" s="147"/>
      <c r="AU95" s="147"/>
      <c r="AV95" s="147"/>
      <c r="AW95" s="147"/>
      <c r="AX95" s="147"/>
      <c r="AY95" s="147"/>
      <c r="AZ95" s="147"/>
      <c r="BA95" s="147"/>
    </row>
    <row r="96" spans="1:53" ht="30.75" customHeight="1" thickBot="1">
      <c r="A96" s="85"/>
      <c r="B96" s="900"/>
      <c r="C96" s="212" t="s">
        <v>1904</v>
      </c>
      <c r="D96" s="829" t="s">
        <v>2154</v>
      </c>
      <c r="E96" s="830"/>
      <c r="F96" s="830"/>
      <c r="G96" s="830"/>
      <c r="H96" s="831"/>
      <c r="I96" s="831"/>
      <c r="J96" s="831"/>
      <c r="K96" s="831"/>
      <c r="L96" s="831"/>
      <c r="M96" s="831"/>
      <c r="N96" s="831"/>
      <c r="O96" s="831"/>
      <c r="P96" s="831"/>
      <c r="Q96" s="831"/>
      <c r="R96" s="831"/>
      <c r="S96" s="831"/>
      <c r="T96" s="831"/>
      <c r="U96" s="831"/>
      <c r="V96" s="831"/>
      <c r="W96" s="831"/>
      <c r="X96" s="831"/>
      <c r="Y96" s="831"/>
      <c r="Z96" s="831"/>
      <c r="AA96" s="831"/>
      <c r="AB96" s="831"/>
      <c r="AC96" s="831"/>
      <c r="AD96" s="831"/>
      <c r="AE96" s="831"/>
      <c r="AF96" s="831"/>
      <c r="AG96" s="831"/>
      <c r="AH96" s="831"/>
      <c r="AI96" s="831"/>
      <c r="AJ96" s="831"/>
      <c r="AK96" s="832"/>
      <c r="AL96" s="90"/>
      <c r="AM96" s="194"/>
      <c r="AN96" s="147"/>
      <c r="AO96" s="147"/>
      <c r="AP96" s="147"/>
      <c r="AQ96" s="147"/>
      <c r="AR96" s="147"/>
      <c r="AS96" s="147"/>
      <c r="AT96" s="147"/>
      <c r="AU96" s="147"/>
      <c r="AV96" s="147"/>
      <c r="AW96" s="147"/>
      <c r="AX96" s="147"/>
      <c r="AY96" s="147"/>
      <c r="AZ96" s="147"/>
      <c r="BA96" s="147"/>
    </row>
    <row r="97" spans="1:53" ht="28.5" customHeight="1" thickBot="1">
      <c r="A97" s="85"/>
      <c r="B97" s="900"/>
      <c r="C97" s="850"/>
      <c r="D97" s="852" t="s">
        <v>1910</v>
      </c>
      <c r="E97" s="853"/>
      <c r="F97" s="853"/>
      <c r="G97" s="853"/>
      <c r="H97" s="844"/>
      <c r="I97" s="846" t="s">
        <v>10</v>
      </c>
      <c r="J97" s="861" t="s">
        <v>2155</v>
      </c>
      <c r="K97" s="862"/>
      <c r="L97" s="862"/>
      <c r="M97" s="862"/>
      <c r="N97" s="862"/>
      <c r="O97" s="862"/>
      <c r="P97" s="862"/>
      <c r="Q97" s="862"/>
      <c r="R97" s="862"/>
      <c r="S97" s="862"/>
      <c r="T97" s="862"/>
      <c r="U97" s="862"/>
      <c r="V97" s="862"/>
      <c r="W97" s="862"/>
      <c r="X97" s="862"/>
      <c r="Y97" s="862"/>
      <c r="Z97" s="862"/>
      <c r="AA97" s="862"/>
      <c r="AB97" s="862"/>
      <c r="AC97" s="862"/>
      <c r="AD97" s="862"/>
      <c r="AE97" s="862"/>
      <c r="AF97" s="862"/>
      <c r="AG97" s="862"/>
      <c r="AH97" s="862"/>
      <c r="AI97" s="862"/>
      <c r="AJ97" s="862"/>
      <c r="AK97" s="863"/>
      <c r="AL97" s="90"/>
      <c r="AM97" s="194"/>
      <c r="AN97" s="147"/>
      <c r="AO97" s="147"/>
      <c r="AP97" s="147"/>
      <c r="AQ97" s="147"/>
      <c r="AR97" s="147"/>
      <c r="AS97" s="147"/>
      <c r="AT97" s="147"/>
      <c r="AU97" s="147"/>
      <c r="AV97" s="147"/>
      <c r="AW97" s="147"/>
      <c r="AX97" s="147"/>
      <c r="AY97" s="147"/>
      <c r="AZ97" s="147"/>
      <c r="BA97" s="147"/>
    </row>
    <row r="98" spans="1:53" ht="34.5" customHeight="1" thickBot="1">
      <c r="A98" s="85"/>
      <c r="B98" s="900"/>
      <c r="C98" s="850"/>
      <c r="D98" s="854"/>
      <c r="E98" s="855"/>
      <c r="F98" s="855"/>
      <c r="G98" s="855"/>
      <c r="H98" s="845"/>
      <c r="I98" s="847"/>
      <c r="J98" s="864"/>
      <c r="K98" s="865"/>
      <c r="L98" s="865"/>
      <c r="M98" s="865"/>
      <c r="N98" s="865"/>
      <c r="O98" s="865"/>
      <c r="P98" s="865"/>
      <c r="Q98" s="865"/>
      <c r="R98" s="865"/>
      <c r="S98" s="865"/>
      <c r="T98" s="865"/>
      <c r="U98" s="865"/>
      <c r="V98" s="865"/>
      <c r="W98" s="865"/>
      <c r="X98" s="865"/>
      <c r="Y98" s="865"/>
      <c r="Z98" s="865"/>
      <c r="AA98" s="865"/>
      <c r="AB98" s="865"/>
      <c r="AC98" s="865"/>
      <c r="AD98" s="865"/>
      <c r="AE98" s="865"/>
      <c r="AF98" s="865"/>
      <c r="AG98" s="865"/>
      <c r="AH98" s="865"/>
      <c r="AI98" s="865"/>
      <c r="AJ98" s="865"/>
      <c r="AK98" s="866"/>
      <c r="AL98" s="90"/>
      <c r="AM98" s="622" t="s">
        <v>2086</v>
      </c>
      <c r="AN98" s="623"/>
      <c r="AO98" s="623"/>
      <c r="AP98" s="623"/>
      <c r="AQ98" s="623"/>
      <c r="AR98" s="623"/>
      <c r="AS98" s="623"/>
      <c r="AT98" s="623"/>
      <c r="AU98" s="623"/>
      <c r="AV98" s="623"/>
      <c r="AW98" s="623"/>
      <c r="AX98" s="623"/>
      <c r="AY98" s="623"/>
      <c r="AZ98" s="623"/>
      <c r="BA98" s="624"/>
    </row>
    <row r="99" spans="1:53" ht="15" customHeight="1" thickBot="1">
      <c r="A99" s="85"/>
      <c r="B99" s="900"/>
      <c r="C99" s="850"/>
      <c r="D99" s="854"/>
      <c r="E99" s="855"/>
      <c r="F99" s="855"/>
      <c r="G99" s="855"/>
      <c r="H99" s="867"/>
      <c r="I99" s="869" t="s">
        <v>11</v>
      </c>
      <c r="J99" s="235" t="s">
        <v>1911</v>
      </c>
      <c r="K99" s="236"/>
      <c r="L99" s="236"/>
      <c r="M99" s="236"/>
      <c r="N99" s="236"/>
      <c r="O99" s="236"/>
      <c r="P99" s="236"/>
      <c r="Q99" s="236"/>
      <c r="R99" s="236"/>
      <c r="S99" s="871" t="s">
        <v>1912</v>
      </c>
      <c r="T99" s="871"/>
      <c r="U99" s="871"/>
      <c r="V99" s="871"/>
      <c r="W99" s="871"/>
      <c r="X99" s="871"/>
      <c r="Y99" s="871"/>
      <c r="Z99" s="871"/>
      <c r="AA99" s="871"/>
      <c r="AB99" s="871"/>
      <c r="AC99" s="871"/>
      <c r="AD99" s="871"/>
      <c r="AE99" s="871"/>
      <c r="AF99" s="871"/>
      <c r="AG99" s="871"/>
      <c r="AH99" s="871"/>
      <c r="AI99" s="871"/>
      <c r="AJ99" s="871"/>
      <c r="AK99" s="872"/>
      <c r="AL99" s="90"/>
      <c r="AM99" s="194"/>
      <c r="AN99" s="147"/>
      <c r="AO99" s="147"/>
      <c r="AP99" s="147"/>
      <c r="AQ99" s="147"/>
      <c r="AR99" s="147"/>
      <c r="AS99" s="147"/>
      <c r="AT99" s="147"/>
      <c r="AU99" s="147"/>
      <c r="AV99" s="147"/>
      <c r="AW99" s="147"/>
      <c r="AX99" s="147"/>
      <c r="AY99" s="147"/>
      <c r="AZ99" s="147"/>
      <c r="BA99" s="147"/>
    </row>
    <row r="100" spans="1:53" ht="33" customHeight="1" thickBot="1">
      <c r="A100" s="85"/>
      <c r="B100" s="900"/>
      <c r="C100" s="851"/>
      <c r="D100" s="856"/>
      <c r="E100" s="857"/>
      <c r="F100" s="857"/>
      <c r="G100" s="857"/>
      <c r="H100" s="868"/>
      <c r="I100" s="870"/>
      <c r="J100" s="873"/>
      <c r="K100" s="874"/>
      <c r="L100" s="874"/>
      <c r="M100" s="874"/>
      <c r="N100" s="874"/>
      <c r="O100" s="874"/>
      <c r="P100" s="874"/>
      <c r="Q100" s="874"/>
      <c r="R100" s="874"/>
      <c r="S100" s="874"/>
      <c r="T100" s="874"/>
      <c r="U100" s="874"/>
      <c r="V100" s="874"/>
      <c r="W100" s="874"/>
      <c r="X100" s="874"/>
      <c r="Y100" s="874"/>
      <c r="Z100" s="874"/>
      <c r="AA100" s="874"/>
      <c r="AB100" s="874"/>
      <c r="AC100" s="874"/>
      <c r="AD100" s="874"/>
      <c r="AE100" s="874"/>
      <c r="AF100" s="874"/>
      <c r="AG100" s="874"/>
      <c r="AH100" s="874"/>
      <c r="AI100" s="874"/>
      <c r="AJ100" s="874"/>
      <c r="AK100" s="875"/>
      <c r="AL100" s="90"/>
      <c r="AM100" s="622" t="s">
        <v>2086</v>
      </c>
      <c r="AN100" s="623"/>
      <c r="AO100" s="623"/>
      <c r="AP100" s="623"/>
      <c r="AQ100" s="623"/>
      <c r="AR100" s="623"/>
      <c r="AS100" s="623"/>
      <c r="AT100" s="623"/>
      <c r="AU100" s="623"/>
      <c r="AV100" s="623"/>
      <c r="AW100" s="623"/>
      <c r="AX100" s="623"/>
      <c r="AY100" s="623"/>
      <c r="AZ100" s="623"/>
      <c r="BA100" s="624"/>
    </row>
    <row r="101" spans="1:53" ht="16.5" customHeight="1">
      <c r="A101" s="85"/>
      <c r="B101" s="237"/>
      <c r="C101" s="238" t="s">
        <v>1905</v>
      </c>
      <c r="D101" s="223" t="s">
        <v>2156</v>
      </c>
      <c r="E101" s="239"/>
      <c r="F101" s="239"/>
      <c r="G101" s="239"/>
      <c r="H101" s="224"/>
      <c r="I101" s="224"/>
      <c r="J101" s="224"/>
      <c r="K101" s="224"/>
      <c r="L101" s="224"/>
      <c r="M101" s="224"/>
      <c r="N101" s="224"/>
      <c r="O101" s="224"/>
      <c r="P101" s="224"/>
      <c r="Q101" s="224"/>
      <c r="R101" s="224"/>
      <c r="S101" s="224"/>
      <c r="T101" s="224"/>
      <c r="U101" s="224"/>
      <c r="V101" s="224"/>
      <c r="W101" s="224"/>
      <c r="X101" s="224"/>
      <c r="Y101" s="224"/>
      <c r="Z101" s="225"/>
      <c r="AA101" s="225"/>
      <c r="AB101" s="225"/>
      <c r="AC101" s="225"/>
      <c r="AD101" s="226"/>
      <c r="AE101" s="226"/>
      <c r="AF101" s="226"/>
      <c r="AG101" s="226"/>
      <c r="AH101" s="227"/>
      <c r="AI101" s="227"/>
      <c r="AJ101" s="227"/>
      <c r="AK101" s="240"/>
      <c r="AL101" s="229"/>
      <c r="AM101" s="194"/>
      <c r="AN101" s="147"/>
      <c r="AO101" s="147"/>
      <c r="AP101" s="147"/>
      <c r="AQ101" s="147"/>
      <c r="AR101" s="147"/>
      <c r="AS101" s="147"/>
      <c r="AT101" s="147"/>
      <c r="AU101" s="147"/>
      <c r="AV101" s="147"/>
      <c r="AW101" s="147"/>
      <c r="AX101" s="147"/>
      <c r="AY101" s="147"/>
      <c r="AZ101" s="147"/>
      <c r="BA101" s="147"/>
    </row>
    <row r="102" spans="1:53" ht="11.25" customHeight="1" thickBot="1">
      <c r="A102" s="85"/>
      <c r="B102" s="104"/>
      <c r="C102" s="104"/>
      <c r="D102" s="104"/>
      <c r="E102" s="104"/>
      <c r="F102" s="104"/>
      <c r="G102" s="104"/>
      <c r="H102" s="104"/>
      <c r="I102" s="104"/>
      <c r="J102" s="104"/>
      <c r="K102" s="104"/>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90"/>
      <c r="AM102" s="194"/>
      <c r="AN102" s="147"/>
      <c r="AO102" s="147"/>
      <c r="AP102" s="147"/>
      <c r="AQ102" s="147"/>
      <c r="AR102" s="147"/>
      <c r="AS102" s="147"/>
      <c r="AT102" s="147"/>
      <c r="AU102" s="147"/>
      <c r="AV102" s="147"/>
      <c r="AW102" s="147"/>
      <c r="AX102" s="147"/>
      <c r="AY102" s="147"/>
      <c r="AZ102" s="147"/>
      <c r="BA102" s="147"/>
    </row>
    <row r="103" spans="1:53" ht="18.75" customHeight="1" thickBot="1">
      <c r="A103" s="85"/>
      <c r="B103" s="156" t="s">
        <v>1973</v>
      </c>
      <c r="C103" s="156"/>
      <c r="D103" s="156"/>
      <c r="E103" s="156"/>
      <c r="F103" s="156"/>
      <c r="G103" s="156"/>
      <c r="H103" s="156"/>
      <c r="I103" s="156"/>
      <c r="J103" s="156"/>
      <c r="K103" s="156"/>
      <c r="L103" s="156"/>
      <c r="M103" s="811"/>
      <c r="N103" s="812"/>
      <c r="O103" s="815" t="s">
        <v>1972</v>
      </c>
      <c r="P103" s="815"/>
      <c r="Q103" s="815"/>
      <c r="R103" s="815"/>
      <c r="S103" s="815"/>
      <c r="T103" s="815"/>
      <c r="U103" s="815"/>
      <c r="V103" s="815"/>
      <c r="W103" s="815"/>
      <c r="X103" s="815"/>
      <c r="Y103" s="815"/>
      <c r="Z103" s="815"/>
      <c r="AA103" s="815"/>
      <c r="AB103" s="815"/>
      <c r="AC103" s="815"/>
      <c r="AD103" s="815"/>
      <c r="AE103" s="815"/>
      <c r="AF103" s="815"/>
      <c r="AG103" s="815"/>
      <c r="AH103" s="815"/>
      <c r="AI103" s="815"/>
      <c r="AJ103" s="815"/>
      <c r="AK103" s="816"/>
      <c r="AL103" s="90"/>
      <c r="AM103" s="83" t="b">
        <v>0</v>
      </c>
      <c r="AN103" s="147"/>
      <c r="AO103" s="147"/>
      <c r="AP103" s="147"/>
      <c r="AQ103" s="147"/>
      <c r="AR103" s="147"/>
      <c r="AS103" s="147"/>
      <c r="AT103" s="147"/>
      <c r="AU103" s="147"/>
      <c r="AV103" s="147"/>
      <c r="AW103" s="147"/>
      <c r="AX103" s="147"/>
      <c r="AY103" s="147"/>
      <c r="AZ103" s="147"/>
      <c r="BA103" s="147"/>
    </row>
    <row r="104" spans="1:53" ht="3.7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90"/>
      <c r="AM104" s="241"/>
      <c r="AN104" s="147"/>
      <c r="AO104" s="147"/>
      <c r="AP104" s="147"/>
      <c r="AQ104" s="147"/>
      <c r="AR104" s="147"/>
      <c r="AS104" s="147"/>
      <c r="AT104" s="147"/>
      <c r="AU104" s="147"/>
      <c r="AV104" s="147"/>
      <c r="AW104" s="147"/>
      <c r="AX104" s="147"/>
      <c r="AY104" s="147"/>
      <c r="AZ104" s="147"/>
      <c r="BA104" s="147"/>
    </row>
    <row r="105" spans="1:53" ht="19.5" customHeight="1">
      <c r="A105" s="85"/>
      <c r="B105" s="242" t="s">
        <v>1974</v>
      </c>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90"/>
      <c r="AM105" s="194"/>
      <c r="AN105" s="147"/>
      <c r="AO105" s="147"/>
      <c r="AP105" s="147"/>
      <c r="AQ105" s="147"/>
      <c r="AR105" s="147"/>
      <c r="AS105" s="147"/>
      <c r="AT105" s="147"/>
      <c r="AU105" s="147"/>
      <c r="AV105" s="147"/>
      <c r="AW105" s="147"/>
      <c r="AX105" s="147"/>
      <c r="AY105" s="147"/>
      <c r="AZ105" s="147"/>
      <c r="BA105" s="147"/>
    </row>
    <row r="106" spans="1:53" ht="15.75" customHeight="1" thickBot="1">
      <c r="A106" s="85"/>
      <c r="B106" s="244" t="s">
        <v>1913</v>
      </c>
      <c r="C106" s="245"/>
      <c r="D106" s="246"/>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188" t="str">
        <f>IF(AND('別紙様式3-2（４・５月）'!AE6="処遇加算Ⅰなし",'別紙様式3-3（６月以降分）'!AD5="旧処遇加算Ⅰ相当なし"),"記入不要","要記入")</f>
        <v>記入不要</v>
      </c>
      <c r="AN106" s="147"/>
      <c r="AO106" s="147"/>
      <c r="AP106" s="147"/>
      <c r="AQ106" s="147"/>
      <c r="AR106" s="147"/>
      <c r="AS106" s="147"/>
      <c r="AT106" s="147"/>
      <c r="AU106" s="147"/>
      <c r="AV106" s="147"/>
      <c r="AW106" s="147"/>
      <c r="AX106" s="147"/>
      <c r="AY106" s="147"/>
      <c r="AZ106" s="147"/>
      <c r="BA106" s="147"/>
    </row>
    <row r="107" spans="1:53" ht="18" customHeight="1" thickBot="1">
      <c r="A107" s="85"/>
      <c r="B107" s="811"/>
      <c r="C107" s="812"/>
      <c r="D107" s="848" t="s">
        <v>1909</v>
      </c>
      <c r="E107" s="848"/>
      <c r="F107" s="848"/>
      <c r="G107" s="848"/>
      <c r="H107" s="848"/>
      <c r="I107" s="848"/>
      <c r="J107" s="848"/>
      <c r="K107" s="848"/>
      <c r="L107" s="848"/>
      <c r="M107" s="848"/>
      <c r="N107" s="848"/>
      <c r="O107" s="848"/>
      <c r="P107" s="848"/>
      <c r="Q107" s="849"/>
      <c r="R107" s="247" t="s">
        <v>75</v>
      </c>
      <c r="S107" s="120" t="str">
        <f>IF(AM103=TRUE,"",IF(AM106="記入不要","",IF(AND(AM107=TRUE,OR(AN107=TRUE,AO107=TRUE,AP107=TRUE)),"○","×")))</f>
        <v/>
      </c>
      <c r="T107" s="248"/>
      <c r="U107" s="249"/>
      <c r="V107" s="245"/>
      <c r="W107" s="245"/>
      <c r="X107" s="245"/>
      <c r="Y107" s="245"/>
      <c r="Z107" s="245"/>
      <c r="AA107" s="245"/>
      <c r="AB107" s="245"/>
      <c r="AC107" s="245"/>
      <c r="AD107" s="245"/>
      <c r="AE107" s="245"/>
      <c r="AF107" s="245"/>
      <c r="AG107" s="245"/>
      <c r="AH107" s="245"/>
      <c r="AI107" s="245"/>
      <c r="AJ107" s="245"/>
      <c r="AK107" s="245"/>
      <c r="AL107" s="245"/>
      <c r="AM107" s="83" t="b">
        <v>0</v>
      </c>
      <c r="AN107" s="83" t="b">
        <v>0</v>
      </c>
      <c r="AO107" s="83" t="b">
        <v>0</v>
      </c>
      <c r="AP107" s="83" t="b">
        <v>0</v>
      </c>
      <c r="AQ107" s="147"/>
      <c r="AR107" s="147"/>
      <c r="AS107" s="147"/>
      <c r="AT107" s="147"/>
      <c r="AU107" s="147"/>
      <c r="AV107" s="147"/>
      <c r="AW107" s="147"/>
      <c r="AX107" s="147"/>
      <c r="AY107" s="147"/>
      <c r="AZ107" s="147"/>
      <c r="BA107" s="147"/>
    </row>
    <row r="108" spans="1:53" ht="27.75" customHeight="1" thickBot="1">
      <c r="A108" s="85"/>
      <c r="B108" s="212" t="s">
        <v>1904</v>
      </c>
      <c r="C108" s="954" t="s">
        <v>2157</v>
      </c>
      <c r="D108" s="955"/>
      <c r="E108" s="955"/>
      <c r="F108" s="955"/>
      <c r="G108" s="955"/>
      <c r="H108" s="955"/>
      <c r="I108" s="955"/>
      <c r="J108" s="955"/>
      <c r="K108" s="955"/>
      <c r="L108" s="955"/>
      <c r="M108" s="955"/>
      <c r="N108" s="955"/>
      <c r="O108" s="955"/>
      <c r="P108" s="955"/>
      <c r="Q108" s="955"/>
      <c r="R108" s="955"/>
      <c r="S108" s="956"/>
      <c r="T108" s="955"/>
      <c r="U108" s="955"/>
      <c r="V108" s="955"/>
      <c r="W108" s="955"/>
      <c r="X108" s="955"/>
      <c r="Y108" s="955"/>
      <c r="Z108" s="955"/>
      <c r="AA108" s="955"/>
      <c r="AB108" s="955"/>
      <c r="AC108" s="955"/>
      <c r="AD108" s="955"/>
      <c r="AE108" s="955"/>
      <c r="AF108" s="955"/>
      <c r="AG108" s="955"/>
      <c r="AH108" s="955"/>
      <c r="AI108" s="955"/>
      <c r="AJ108" s="955"/>
      <c r="AK108" s="957"/>
      <c r="AL108" s="90"/>
      <c r="AM108" s="194"/>
      <c r="AN108" s="147"/>
      <c r="AO108" s="147"/>
      <c r="AP108" s="147"/>
      <c r="AQ108" s="147"/>
      <c r="AR108" s="147"/>
      <c r="AS108" s="147"/>
      <c r="AT108" s="147"/>
      <c r="AU108" s="147"/>
      <c r="AV108" s="147"/>
      <c r="AW108" s="147"/>
      <c r="AX108" s="147"/>
      <c r="AY108" s="147"/>
      <c r="AZ108" s="147"/>
      <c r="BA108" s="147"/>
    </row>
    <row r="109" spans="1:53" ht="27" customHeight="1">
      <c r="A109" s="85"/>
      <c r="B109" s="850"/>
      <c r="C109" s="852" t="s">
        <v>1914</v>
      </c>
      <c r="D109" s="853"/>
      <c r="E109" s="853"/>
      <c r="F109" s="853"/>
      <c r="G109" s="250"/>
      <c r="H109" s="251" t="s">
        <v>10</v>
      </c>
      <c r="I109" s="958" t="s">
        <v>1915</v>
      </c>
      <c r="J109" s="959"/>
      <c r="K109" s="959"/>
      <c r="L109" s="959"/>
      <c r="M109" s="959"/>
      <c r="N109" s="959"/>
      <c r="O109" s="959"/>
      <c r="P109" s="959"/>
      <c r="Q109" s="959"/>
      <c r="R109" s="959"/>
      <c r="S109" s="959"/>
      <c r="T109" s="959"/>
      <c r="U109" s="959"/>
      <c r="V109" s="959"/>
      <c r="W109" s="959"/>
      <c r="X109" s="959"/>
      <c r="Y109" s="959"/>
      <c r="Z109" s="959"/>
      <c r="AA109" s="959"/>
      <c r="AB109" s="959"/>
      <c r="AC109" s="959"/>
      <c r="AD109" s="959"/>
      <c r="AE109" s="959"/>
      <c r="AF109" s="959"/>
      <c r="AG109" s="959"/>
      <c r="AH109" s="959"/>
      <c r="AI109" s="959"/>
      <c r="AJ109" s="959"/>
      <c r="AK109" s="960"/>
      <c r="AL109" s="90"/>
      <c r="AM109" s="194"/>
      <c r="AN109" s="147"/>
      <c r="AO109" s="147"/>
      <c r="AP109" s="147"/>
      <c r="AQ109" s="147"/>
      <c r="AR109" s="147"/>
      <c r="AS109" s="147"/>
      <c r="AT109" s="147"/>
      <c r="AU109" s="147"/>
      <c r="AV109" s="147"/>
      <c r="AW109" s="147"/>
      <c r="AX109" s="147"/>
      <c r="AY109" s="147"/>
      <c r="AZ109" s="147"/>
      <c r="BA109" s="147"/>
    </row>
    <row r="110" spans="1:53" ht="37.5" customHeight="1">
      <c r="A110" s="85"/>
      <c r="B110" s="850"/>
      <c r="C110" s="854"/>
      <c r="D110" s="855"/>
      <c r="E110" s="855"/>
      <c r="F110" s="855"/>
      <c r="G110" s="252"/>
      <c r="H110" s="253" t="s">
        <v>11</v>
      </c>
      <c r="I110" s="961" t="s">
        <v>1916</v>
      </c>
      <c r="J110" s="962"/>
      <c r="K110" s="962"/>
      <c r="L110" s="962"/>
      <c r="M110" s="962"/>
      <c r="N110" s="962"/>
      <c r="O110" s="962"/>
      <c r="P110" s="962"/>
      <c r="Q110" s="962"/>
      <c r="R110" s="962"/>
      <c r="S110" s="962"/>
      <c r="T110" s="962"/>
      <c r="U110" s="962"/>
      <c r="V110" s="962"/>
      <c r="W110" s="962"/>
      <c r="X110" s="962"/>
      <c r="Y110" s="962"/>
      <c r="Z110" s="962"/>
      <c r="AA110" s="962"/>
      <c r="AB110" s="962"/>
      <c r="AC110" s="962"/>
      <c r="AD110" s="962"/>
      <c r="AE110" s="962"/>
      <c r="AF110" s="962"/>
      <c r="AG110" s="962"/>
      <c r="AH110" s="962"/>
      <c r="AI110" s="962"/>
      <c r="AJ110" s="962"/>
      <c r="AK110" s="963"/>
      <c r="AL110" s="90"/>
      <c r="AM110" s="194"/>
      <c r="AN110" s="147"/>
      <c r="AO110" s="147"/>
      <c r="AP110" s="147"/>
      <c r="AQ110" s="147"/>
      <c r="AR110" s="147"/>
      <c r="AS110" s="147"/>
      <c r="AT110" s="147"/>
      <c r="AU110" s="147"/>
      <c r="AV110" s="147"/>
      <c r="AW110" s="147"/>
      <c r="AX110" s="147"/>
      <c r="AY110" s="147"/>
      <c r="AZ110" s="147"/>
      <c r="BA110" s="147"/>
    </row>
    <row r="111" spans="1:53" ht="36" customHeight="1" thickBot="1">
      <c r="A111" s="85"/>
      <c r="B111" s="851"/>
      <c r="C111" s="856"/>
      <c r="D111" s="857"/>
      <c r="E111" s="857"/>
      <c r="F111" s="857"/>
      <c r="G111" s="254"/>
      <c r="H111" s="255" t="s">
        <v>1917</v>
      </c>
      <c r="I111" s="964" t="s">
        <v>1918</v>
      </c>
      <c r="J111" s="965"/>
      <c r="K111" s="965"/>
      <c r="L111" s="965"/>
      <c r="M111" s="965"/>
      <c r="N111" s="965"/>
      <c r="O111" s="965"/>
      <c r="P111" s="965"/>
      <c r="Q111" s="965"/>
      <c r="R111" s="965"/>
      <c r="S111" s="965"/>
      <c r="T111" s="965"/>
      <c r="U111" s="965"/>
      <c r="V111" s="965"/>
      <c r="W111" s="965"/>
      <c r="X111" s="965"/>
      <c r="Y111" s="965"/>
      <c r="Z111" s="965"/>
      <c r="AA111" s="965"/>
      <c r="AB111" s="965"/>
      <c r="AC111" s="965"/>
      <c r="AD111" s="965"/>
      <c r="AE111" s="965"/>
      <c r="AF111" s="965"/>
      <c r="AG111" s="965"/>
      <c r="AH111" s="965"/>
      <c r="AI111" s="965"/>
      <c r="AJ111" s="965"/>
      <c r="AK111" s="966"/>
      <c r="AL111" s="90"/>
      <c r="AM111" s="194"/>
      <c r="AN111" s="147"/>
      <c r="AO111" s="147"/>
      <c r="AP111" s="147"/>
      <c r="AQ111" s="147"/>
      <c r="AR111" s="147"/>
      <c r="AS111" s="147"/>
      <c r="AT111" s="147"/>
      <c r="AU111" s="147"/>
      <c r="AV111" s="147"/>
      <c r="AW111" s="147"/>
      <c r="AX111" s="147"/>
      <c r="AY111" s="147"/>
      <c r="AZ111" s="147"/>
      <c r="BA111" s="147"/>
    </row>
    <row r="112" spans="1:53" ht="21" customHeight="1">
      <c r="A112" s="85"/>
      <c r="B112" s="256" t="s">
        <v>1905</v>
      </c>
      <c r="C112" s="916" t="s">
        <v>2156</v>
      </c>
      <c r="D112" s="917"/>
      <c r="E112" s="917"/>
      <c r="F112" s="917"/>
      <c r="G112" s="917"/>
      <c r="H112" s="917"/>
      <c r="I112" s="917"/>
      <c r="J112" s="917"/>
      <c r="K112" s="917"/>
      <c r="L112" s="917"/>
      <c r="M112" s="917"/>
      <c r="N112" s="917"/>
      <c r="O112" s="917"/>
      <c r="P112" s="917"/>
      <c r="Q112" s="917"/>
      <c r="R112" s="917"/>
      <c r="S112" s="917"/>
      <c r="T112" s="917"/>
      <c r="U112" s="917"/>
      <c r="V112" s="917"/>
      <c r="W112" s="917"/>
      <c r="X112" s="917"/>
      <c r="Y112" s="917"/>
      <c r="Z112" s="917"/>
      <c r="AA112" s="917"/>
      <c r="AB112" s="917"/>
      <c r="AC112" s="917"/>
      <c r="AD112" s="917"/>
      <c r="AE112" s="917"/>
      <c r="AF112" s="917"/>
      <c r="AG112" s="917"/>
      <c r="AH112" s="917"/>
      <c r="AI112" s="917"/>
      <c r="AJ112" s="917"/>
      <c r="AK112" s="918"/>
      <c r="AL112" s="229"/>
      <c r="AM112" s="194"/>
      <c r="AN112" s="147"/>
      <c r="AO112" s="147"/>
      <c r="AP112" s="147"/>
      <c r="AQ112" s="147"/>
      <c r="AR112" s="147"/>
      <c r="AS112" s="147"/>
      <c r="AT112" s="147"/>
      <c r="AU112" s="147"/>
      <c r="AV112" s="147"/>
      <c r="AW112" s="147"/>
      <c r="AX112" s="147"/>
      <c r="AY112" s="147"/>
      <c r="AZ112" s="147"/>
      <c r="BA112" s="147"/>
    </row>
    <row r="113" spans="1:53" ht="18" customHeight="1">
      <c r="A113" s="85"/>
      <c r="B113" s="200"/>
      <c r="C113" s="200"/>
      <c r="D113" s="200"/>
      <c r="E113" s="200"/>
      <c r="F113" s="200"/>
      <c r="G113" s="200"/>
      <c r="H113" s="200"/>
      <c r="I113" s="200"/>
      <c r="J113" s="200"/>
      <c r="K113" s="200"/>
      <c r="L113" s="200"/>
      <c r="M113" s="200"/>
      <c r="N113" s="200"/>
      <c r="O113" s="200"/>
      <c r="P113" s="200"/>
      <c r="Q113" s="200"/>
      <c r="R113" s="200"/>
      <c r="S113" s="200"/>
      <c r="T113" s="200"/>
      <c r="U113" s="201"/>
      <c r="V113" s="67"/>
      <c r="W113" s="67"/>
      <c r="X113" s="67"/>
      <c r="Y113" s="68"/>
      <c r="Z113" s="69"/>
      <c r="AA113" s="68"/>
      <c r="AB113" s="178"/>
      <c r="AC113" s="179"/>
      <c r="AD113" s="180"/>
      <c r="AE113" s="180"/>
      <c r="AF113" s="173"/>
      <c r="AG113" s="158"/>
      <c r="AH113" s="202"/>
      <c r="AI113" s="199"/>
      <c r="AJ113" s="174"/>
      <c r="AK113" s="174"/>
      <c r="AL113" s="174"/>
      <c r="AM113" s="194"/>
      <c r="AN113" s="147"/>
      <c r="AO113" s="147"/>
      <c r="AP113" s="147"/>
      <c r="AQ113" s="147"/>
      <c r="AR113" s="147"/>
      <c r="AS113" s="147"/>
      <c r="AT113" s="147"/>
      <c r="AU113" s="147"/>
      <c r="AV113" s="147"/>
      <c r="AW113" s="147"/>
      <c r="AX113" s="147"/>
      <c r="AY113" s="147"/>
      <c r="AZ113" s="147"/>
      <c r="BA113" s="147"/>
    </row>
    <row r="114" spans="1:53" s="91" customFormat="1" ht="21.75" customHeight="1">
      <c r="A114" s="90"/>
      <c r="B114" s="718" t="s">
        <v>1983</v>
      </c>
      <c r="C114" s="718"/>
      <c r="D114" s="718"/>
      <c r="E114" s="718"/>
      <c r="F114" s="718"/>
      <c r="G114" s="718"/>
      <c r="H114" s="718"/>
      <c r="I114" s="718"/>
      <c r="J114" s="718"/>
      <c r="K114" s="718"/>
      <c r="L114" s="718"/>
      <c r="M114" s="718"/>
      <c r="N114" s="718"/>
      <c r="O114" s="718"/>
      <c r="P114" s="718"/>
      <c r="Q114" s="718"/>
      <c r="R114" s="718"/>
      <c r="S114" s="718"/>
      <c r="T114" s="718"/>
      <c r="U114" s="718"/>
      <c r="V114" s="718"/>
      <c r="W114" s="718"/>
      <c r="X114" s="718"/>
      <c r="Y114" s="718"/>
      <c r="Z114" s="718"/>
      <c r="AA114" s="718"/>
      <c r="AB114" s="718"/>
      <c r="AC114" s="718"/>
      <c r="AD114" s="718"/>
      <c r="AE114" s="718"/>
      <c r="AF114" s="718"/>
      <c r="AG114" s="718"/>
      <c r="AH114" s="718"/>
      <c r="AI114" s="718"/>
      <c r="AJ114" s="718"/>
      <c r="AK114" s="718"/>
      <c r="AL114" s="90"/>
      <c r="AM114" s="257"/>
      <c r="AN114" s="148"/>
      <c r="AO114" s="148"/>
      <c r="AP114" s="148"/>
      <c r="AQ114" s="148"/>
      <c r="AR114" s="148"/>
      <c r="AS114" s="148"/>
      <c r="AT114" s="148"/>
      <c r="AU114" s="148"/>
      <c r="AV114" s="148"/>
      <c r="AW114" s="148"/>
      <c r="AX114" s="148"/>
      <c r="AY114" s="148"/>
      <c r="AZ114" s="148"/>
      <c r="BA114" s="148"/>
    </row>
    <row r="115" spans="1:53" s="91" customFormat="1" ht="15.75" customHeight="1">
      <c r="A115" s="90"/>
      <c r="B115" s="242" t="s">
        <v>1975</v>
      </c>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90"/>
      <c r="AM115" s="257"/>
      <c r="AN115" s="148"/>
      <c r="AO115" s="148"/>
      <c r="AP115" s="148"/>
      <c r="AQ115" s="148"/>
      <c r="AR115" s="148"/>
      <c r="AS115" s="148"/>
      <c r="AT115" s="148"/>
      <c r="AU115" s="148"/>
      <c r="AV115" s="148"/>
      <c r="AW115" s="148"/>
      <c r="AX115" s="148"/>
      <c r="AY115" s="148"/>
      <c r="AZ115" s="148"/>
      <c r="BA115" s="148"/>
    </row>
    <row r="116" spans="1:53" ht="20.25" customHeight="1" thickBot="1">
      <c r="A116" s="85"/>
      <c r="B116" s="258" t="s">
        <v>2301</v>
      </c>
      <c r="C116" s="85"/>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259"/>
      <c r="AI116" s="136"/>
      <c r="AJ116" s="136"/>
      <c r="AK116" s="136"/>
      <c r="AL116" s="85"/>
      <c r="AN116" s="147"/>
      <c r="AO116" s="147"/>
      <c r="AP116" s="147"/>
      <c r="AQ116" s="147"/>
      <c r="AR116" s="147"/>
      <c r="AS116" s="147"/>
      <c r="AT116" s="147"/>
      <c r="AU116" s="147"/>
      <c r="AV116" s="147"/>
      <c r="AW116" s="147"/>
      <c r="AX116" s="147"/>
      <c r="AY116" s="147"/>
      <c r="AZ116" s="157"/>
      <c r="BA116" s="147"/>
    </row>
    <row r="117" spans="1:53" ht="27.75" customHeight="1" thickBot="1">
      <c r="A117" s="85"/>
      <c r="B117" s="919" t="s">
        <v>1945</v>
      </c>
      <c r="C117" s="826"/>
      <c r="D117" s="826"/>
      <c r="E117" s="826"/>
      <c r="F117" s="826"/>
      <c r="G117" s="826"/>
      <c r="H117" s="826"/>
      <c r="I117" s="826"/>
      <c r="J117" s="826"/>
      <c r="K117" s="826"/>
      <c r="L117" s="826"/>
      <c r="M117" s="826"/>
      <c r="N117" s="826"/>
      <c r="O117" s="826"/>
      <c r="P117" s="826"/>
      <c r="Q117" s="827"/>
      <c r="R117" s="260" t="s">
        <v>126</v>
      </c>
      <c r="S117" s="261" t="str">
        <f>'別紙様式3-2（４・５月）'!W8</f>
        <v/>
      </c>
      <c r="T117" s="883" t="s">
        <v>1948</v>
      </c>
      <c r="U117" s="883"/>
      <c r="V117" s="883"/>
      <c r="W117" s="883"/>
      <c r="X117" s="883"/>
      <c r="Y117" s="883"/>
      <c r="Z117" s="883"/>
      <c r="AA117" s="883"/>
      <c r="AB117" s="883"/>
      <c r="AC117" s="883"/>
      <c r="AD117" s="883"/>
      <c r="AE117" s="883"/>
      <c r="AF117" s="884"/>
      <c r="AG117" s="136"/>
      <c r="AH117" s="136"/>
      <c r="AI117" s="136"/>
      <c r="AJ117" s="136"/>
      <c r="AK117" s="85"/>
      <c r="AL117" s="85"/>
      <c r="AM117" s="262" t="str">
        <f>IF(COUNTIF(S117:S119,"×")&gt;=1,"×","")</f>
        <v/>
      </c>
      <c r="AN117" s="147"/>
      <c r="AO117" s="147"/>
      <c r="AP117" s="147"/>
      <c r="AQ117" s="147"/>
      <c r="AR117" s="147"/>
      <c r="AS117" s="147"/>
      <c r="AT117" s="147"/>
      <c r="AU117" s="147"/>
      <c r="AV117" s="147"/>
      <c r="AW117" s="147"/>
      <c r="AX117" s="147"/>
      <c r="AY117" s="157"/>
      <c r="AZ117" s="147"/>
      <c r="BA117" s="147"/>
    </row>
    <row r="118" spans="1:53" ht="27.75" customHeight="1" thickBot="1">
      <c r="A118" s="85"/>
      <c r="B118" s="879" t="s">
        <v>1995</v>
      </c>
      <c r="C118" s="880"/>
      <c r="D118" s="880"/>
      <c r="E118" s="880"/>
      <c r="F118" s="880"/>
      <c r="G118" s="880"/>
      <c r="H118" s="880"/>
      <c r="I118" s="880"/>
      <c r="J118" s="880"/>
      <c r="K118" s="880"/>
      <c r="L118" s="880"/>
      <c r="M118" s="880"/>
      <c r="N118" s="880"/>
      <c r="O118" s="880"/>
      <c r="P118" s="880"/>
      <c r="Q118" s="881"/>
      <c r="R118" s="260" t="s">
        <v>126</v>
      </c>
      <c r="S118" s="263" t="str">
        <f>'別紙様式3-3（６月以降分）'!Z5</f>
        <v/>
      </c>
      <c r="T118" s="882" t="s">
        <v>2070</v>
      </c>
      <c r="U118" s="883"/>
      <c r="V118" s="883"/>
      <c r="W118" s="883"/>
      <c r="X118" s="883"/>
      <c r="Y118" s="883"/>
      <c r="Z118" s="883"/>
      <c r="AA118" s="883"/>
      <c r="AB118" s="883"/>
      <c r="AC118" s="883"/>
      <c r="AD118" s="883"/>
      <c r="AE118" s="883"/>
      <c r="AF118" s="884"/>
      <c r="AG118" s="136"/>
      <c r="AH118" s="136"/>
      <c r="AI118" s="136"/>
      <c r="AJ118" s="136"/>
      <c r="AK118" s="85"/>
      <c r="AL118" s="85"/>
      <c r="AM118" s="147"/>
      <c r="AN118" s="147"/>
      <c r="AO118" s="147"/>
      <c r="AP118" s="147"/>
      <c r="AQ118" s="147"/>
      <c r="AR118" s="147"/>
      <c r="AS118" s="147"/>
      <c r="AT118" s="147"/>
      <c r="AU118" s="147"/>
      <c r="AV118" s="147"/>
      <c r="AW118" s="147"/>
      <c r="AX118" s="147"/>
      <c r="AY118" s="157"/>
      <c r="AZ118" s="147"/>
      <c r="BA118" s="147"/>
    </row>
    <row r="119" spans="1:53" ht="27.75" customHeight="1" thickBot="1">
      <c r="A119" s="85"/>
      <c r="B119" s="879" t="s">
        <v>2071</v>
      </c>
      <c r="C119" s="880"/>
      <c r="D119" s="880"/>
      <c r="E119" s="880"/>
      <c r="F119" s="880"/>
      <c r="G119" s="880"/>
      <c r="H119" s="880"/>
      <c r="I119" s="880"/>
      <c r="J119" s="880"/>
      <c r="K119" s="880"/>
      <c r="L119" s="880"/>
      <c r="M119" s="880"/>
      <c r="N119" s="880"/>
      <c r="O119" s="880"/>
      <c r="P119" s="880"/>
      <c r="Q119" s="881"/>
      <c r="R119" s="260" t="s">
        <v>126</v>
      </c>
      <c r="S119" s="264" t="str">
        <f>'別紙様式3-3（６月以降分）'!Z7</f>
        <v/>
      </c>
      <c r="T119" s="882" t="s">
        <v>2070</v>
      </c>
      <c r="U119" s="883"/>
      <c r="V119" s="883"/>
      <c r="W119" s="883"/>
      <c r="X119" s="883"/>
      <c r="Y119" s="883"/>
      <c r="Z119" s="883"/>
      <c r="AA119" s="883"/>
      <c r="AB119" s="883"/>
      <c r="AC119" s="883"/>
      <c r="AD119" s="883"/>
      <c r="AE119" s="883"/>
      <c r="AF119" s="884"/>
      <c r="AG119" s="136"/>
      <c r="AH119" s="136"/>
      <c r="AI119" s="136"/>
      <c r="AJ119" s="136"/>
      <c r="AK119" s="85"/>
      <c r="AL119" s="85"/>
      <c r="AM119" s="147"/>
      <c r="AN119" s="147"/>
      <c r="AO119" s="147"/>
      <c r="AP119" s="147"/>
      <c r="AQ119" s="147"/>
      <c r="AR119" s="147"/>
      <c r="AS119" s="147"/>
      <c r="AT119" s="157"/>
      <c r="AU119" s="157"/>
      <c r="AV119" s="157"/>
      <c r="AW119" s="157"/>
      <c r="AX119" s="157"/>
      <c r="AY119" s="147"/>
      <c r="AZ119" s="147"/>
      <c r="BA119" s="147"/>
    </row>
    <row r="120" spans="1:53" ht="6" customHeight="1" thickBot="1">
      <c r="A120" s="85"/>
      <c r="B120" s="211"/>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85"/>
      <c r="AL120" s="85"/>
      <c r="AM120" s="265"/>
      <c r="AN120" s="147"/>
      <c r="AO120" s="147"/>
      <c r="AP120" s="147"/>
      <c r="AQ120" s="147"/>
      <c r="AR120" s="147"/>
      <c r="AS120" s="147"/>
      <c r="AT120" s="147"/>
      <c r="AU120" s="147"/>
      <c r="AV120" s="147"/>
      <c r="AW120" s="147"/>
      <c r="AX120" s="147"/>
      <c r="AY120" s="147"/>
      <c r="AZ120" s="147"/>
      <c r="BA120" s="157"/>
    </row>
    <row r="121" spans="1:53" ht="14.25" thickBot="1">
      <c r="A121" s="85"/>
      <c r="B121" s="211" t="s">
        <v>1946</v>
      </c>
      <c r="C121" s="85"/>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266" t="str">
        <f>IF(AM117="","",IF(AM117="○","",IF(OR(AM123=TRUE,AM124=TRUE,AM125=TRUE,AND(AM126=TRUE,F126&lt;&gt;"")),"○","×")))</f>
        <v/>
      </c>
      <c r="AL121" s="85"/>
      <c r="AM121" s="622" t="s">
        <v>2107</v>
      </c>
      <c r="AN121" s="620"/>
      <c r="AO121" s="620"/>
      <c r="AP121" s="620"/>
      <c r="AQ121" s="620"/>
      <c r="AR121" s="620"/>
      <c r="AS121" s="620"/>
      <c r="AT121" s="620"/>
      <c r="AU121" s="620"/>
      <c r="AV121" s="620"/>
      <c r="AW121" s="620"/>
      <c r="AX121" s="620"/>
      <c r="AY121" s="620"/>
      <c r="AZ121" s="620"/>
      <c r="BA121" s="621"/>
    </row>
    <row r="122" spans="1:53" s="91" customFormat="1" ht="18" customHeight="1">
      <c r="A122" s="90"/>
      <c r="B122" s="267" t="s">
        <v>1949</v>
      </c>
      <c r="C122" s="268"/>
      <c r="D122" s="269"/>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1"/>
      <c r="AL122" s="90"/>
      <c r="AM122" s="148"/>
      <c r="AN122" s="182"/>
      <c r="AO122" s="272"/>
      <c r="AP122" s="272"/>
      <c r="AQ122" s="272"/>
      <c r="AR122" s="272"/>
      <c r="AS122" s="273"/>
      <c r="AT122" s="148"/>
      <c r="AU122" s="148"/>
      <c r="AV122" s="148"/>
      <c r="AW122" s="148"/>
      <c r="AX122" s="148"/>
      <c r="AY122" s="149"/>
      <c r="AZ122" s="148"/>
      <c r="BA122" s="148"/>
    </row>
    <row r="123" spans="1:53" s="91" customFormat="1" ht="16.5" customHeight="1">
      <c r="A123" s="90"/>
      <c r="B123" s="274"/>
      <c r="C123" s="275"/>
      <c r="D123" s="276" t="s">
        <v>121</v>
      </c>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8"/>
      <c r="AJ123" s="278"/>
      <c r="AK123" s="279"/>
      <c r="AL123" s="90"/>
      <c r="AM123" s="83" t="b">
        <v>0</v>
      </c>
      <c r="AN123" s="182"/>
      <c r="AO123" s="272"/>
      <c r="AP123" s="272"/>
      <c r="AQ123" s="272"/>
      <c r="AR123" s="272"/>
      <c r="AS123" s="273"/>
      <c r="AT123" s="148"/>
      <c r="AU123" s="148"/>
      <c r="AV123" s="148"/>
      <c r="AW123" s="148"/>
      <c r="AX123" s="148"/>
      <c r="AY123" s="149"/>
      <c r="AZ123" s="148"/>
      <c r="BA123" s="148"/>
    </row>
    <row r="124" spans="1:53" s="91" customFormat="1" ht="16.5" customHeight="1">
      <c r="A124" s="90"/>
      <c r="B124" s="274"/>
      <c r="C124" s="280"/>
      <c r="D124" s="276" t="s">
        <v>122</v>
      </c>
      <c r="E124" s="281"/>
      <c r="F124" s="281"/>
      <c r="G124" s="281"/>
      <c r="H124" s="281"/>
      <c r="I124" s="281"/>
      <c r="J124" s="281"/>
      <c r="K124" s="281"/>
      <c r="L124" s="281"/>
      <c r="M124" s="281"/>
      <c r="N124" s="281"/>
      <c r="O124" s="281"/>
      <c r="P124" s="281"/>
      <c r="Q124" s="281"/>
      <c r="R124" s="281"/>
      <c r="S124" s="281"/>
      <c r="T124" s="277"/>
      <c r="U124" s="277"/>
      <c r="V124" s="277"/>
      <c r="W124" s="277"/>
      <c r="X124" s="277"/>
      <c r="Y124" s="277"/>
      <c r="Z124" s="277"/>
      <c r="AA124" s="277"/>
      <c r="AB124" s="277"/>
      <c r="AC124" s="277"/>
      <c r="AD124" s="277"/>
      <c r="AE124" s="277"/>
      <c r="AF124" s="277"/>
      <c r="AG124" s="277"/>
      <c r="AH124" s="277"/>
      <c r="AI124" s="278"/>
      <c r="AJ124" s="278"/>
      <c r="AK124" s="279"/>
      <c r="AL124" s="90"/>
      <c r="AM124" s="83" t="b">
        <v>0</v>
      </c>
      <c r="AN124" s="182"/>
      <c r="AO124" s="272"/>
      <c r="AP124" s="272"/>
      <c r="AQ124" s="272"/>
      <c r="AR124" s="272"/>
      <c r="AS124" s="273"/>
      <c r="AT124" s="148"/>
      <c r="AU124" s="148"/>
      <c r="AV124" s="148"/>
      <c r="AW124" s="148"/>
      <c r="AX124" s="148"/>
      <c r="AY124" s="149"/>
      <c r="AZ124" s="148"/>
      <c r="BA124" s="148"/>
    </row>
    <row r="125" spans="1:53" s="91" customFormat="1" ht="25.5" customHeight="1" thickBot="1">
      <c r="A125" s="90"/>
      <c r="B125" s="274"/>
      <c r="C125" s="280"/>
      <c r="D125" s="921" t="s">
        <v>123</v>
      </c>
      <c r="E125" s="921"/>
      <c r="F125" s="921"/>
      <c r="G125" s="921"/>
      <c r="H125" s="921"/>
      <c r="I125" s="921"/>
      <c r="J125" s="921"/>
      <c r="K125" s="921"/>
      <c r="L125" s="921"/>
      <c r="M125" s="921"/>
      <c r="N125" s="921"/>
      <c r="O125" s="921"/>
      <c r="P125" s="921"/>
      <c r="Q125" s="921"/>
      <c r="R125" s="921"/>
      <c r="S125" s="921"/>
      <c r="T125" s="921"/>
      <c r="U125" s="921"/>
      <c r="V125" s="921"/>
      <c r="W125" s="921"/>
      <c r="X125" s="921"/>
      <c r="Y125" s="921"/>
      <c r="Z125" s="921"/>
      <c r="AA125" s="921"/>
      <c r="AB125" s="921"/>
      <c r="AC125" s="921"/>
      <c r="AD125" s="921"/>
      <c r="AE125" s="921"/>
      <c r="AF125" s="921"/>
      <c r="AG125" s="921"/>
      <c r="AH125" s="921"/>
      <c r="AI125" s="921"/>
      <c r="AJ125" s="282"/>
      <c r="AK125" s="279"/>
      <c r="AL125" s="283"/>
      <c r="AM125" s="83" t="b">
        <v>0</v>
      </c>
      <c r="AN125" s="272"/>
      <c r="AO125" s="272"/>
      <c r="AP125" s="273"/>
      <c r="AQ125" s="148"/>
      <c r="AR125" s="149"/>
      <c r="AS125" s="148"/>
      <c r="AT125" s="148"/>
      <c r="AU125" s="148"/>
      <c r="AV125" s="148"/>
      <c r="AW125" s="148"/>
      <c r="AX125" s="148"/>
      <c r="AY125" s="148"/>
      <c r="AZ125" s="148"/>
      <c r="BA125" s="148"/>
    </row>
    <row r="126" spans="1:53" s="91" customFormat="1" ht="18" customHeight="1" thickBot="1">
      <c r="A126" s="90"/>
      <c r="B126" s="284"/>
      <c r="C126" s="285"/>
      <c r="D126" s="286" t="s">
        <v>124</v>
      </c>
      <c r="E126" s="287"/>
      <c r="F126" s="915"/>
      <c r="G126" s="915"/>
      <c r="H126" s="915"/>
      <c r="I126" s="915"/>
      <c r="J126" s="915"/>
      <c r="K126" s="915"/>
      <c r="L126" s="915"/>
      <c r="M126" s="915"/>
      <c r="N126" s="915"/>
      <c r="O126" s="915"/>
      <c r="P126" s="915"/>
      <c r="Q126" s="915"/>
      <c r="R126" s="915"/>
      <c r="S126" s="915"/>
      <c r="T126" s="915"/>
      <c r="U126" s="915"/>
      <c r="V126" s="915"/>
      <c r="W126" s="915"/>
      <c r="X126" s="915"/>
      <c r="Y126" s="915"/>
      <c r="Z126" s="915"/>
      <c r="AA126" s="915"/>
      <c r="AB126" s="915"/>
      <c r="AC126" s="915"/>
      <c r="AD126" s="915"/>
      <c r="AE126" s="915"/>
      <c r="AF126" s="915"/>
      <c r="AG126" s="915"/>
      <c r="AH126" s="915"/>
      <c r="AI126" s="915"/>
      <c r="AJ126" s="915"/>
      <c r="AK126" s="288" t="s">
        <v>13</v>
      </c>
      <c r="AL126" s="90"/>
      <c r="AM126" s="83" t="b">
        <v>0</v>
      </c>
      <c r="AN126" s="934" t="s">
        <v>2105</v>
      </c>
      <c r="AO126" s="935"/>
      <c r="AP126" s="935"/>
      <c r="AQ126" s="935"/>
      <c r="AR126" s="935"/>
      <c r="AS126" s="935"/>
      <c r="AT126" s="935"/>
      <c r="AU126" s="935"/>
      <c r="AV126" s="935"/>
      <c r="AW126" s="935"/>
      <c r="AX126" s="935"/>
      <c r="AY126" s="935"/>
      <c r="AZ126" s="935"/>
      <c r="BA126" s="936"/>
    </row>
    <row r="127" spans="1:53" ht="9.75" customHeight="1">
      <c r="A127" s="85"/>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85"/>
      <c r="AM127" s="147"/>
      <c r="AN127" s="147"/>
      <c r="AO127" s="147"/>
      <c r="AP127" s="147"/>
      <c r="AQ127" s="147"/>
      <c r="AR127" s="147"/>
      <c r="AS127" s="147"/>
      <c r="AT127" s="147"/>
      <c r="AU127" s="147"/>
      <c r="AV127" s="147"/>
      <c r="AW127" s="147"/>
      <c r="AX127" s="147"/>
      <c r="AY127" s="147"/>
      <c r="AZ127" s="147"/>
      <c r="BA127" s="147"/>
    </row>
    <row r="128" spans="1:53" ht="19.5" customHeight="1" thickBot="1">
      <c r="A128" s="85"/>
      <c r="B128" s="290" t="s">
        <v>1941</v>
      </c>
      <c r="C128" s="291"/>
      <c r="D128" s="291"/>
      <c r="E128" s="291"/>
      <c r="F128" s="291"/>
      <c r="G128" s="291"/>
      <c r="H128" s="291"/>
      <c r="I128" s="291"/>
      <c r="J128" s="291"/>
      <c r="K128" s="291"/>
      <c r="L128" s="291"/>
      <c r="M128" s="291"/>
      <c r="N128" s="291"/>
      <c r="O128" s="291"/>
      <c r="P128" s="291"/>
      <c r="Q128" s="291"/>
      <c r="R128" s="208"/>
      <c r="S128" s="208"/>
      <c r="T128" s="208"/>
      <c r="U128" s="208"/>
      <c r="V128" s="208"/>
      <c r="W128" s="208"/>
      <c r="X128" s="208"/>
      <c r="Y128" s="208"/>
      <c r="Z128" s="208"/>
      <c r="AA128" s="208"/>
      <c r="AB128" s="208"/>
      <c r="AC128" s="208"/>
      <c r="AD128" s="208"/>
      <c r="AE128" s="208"/>
      <c r="AF128" s="208"/>
      <c r="AG128" s="208"/>
      <c r="AH128" s="208"/>
      <c r="AI128" s="208"/>
      <c r="AJ128" s="292"/>
      <c r="AK128" s="208"/>
      <c r="AL128" s="85"/>
      <c r="AM128" s="147"/>
      <c r="AN128" s="147"/>
      <c r="AO128" s="147"/>
      <c r="AP128" s="147"/>
      <c r="AQ128" s="147"/>
      <c r="AR128" s="147"/>
      <c r="AS128" s="147"/>
      <c r="AT128" s="157"/>
      <c r="AU128" s="157"/>
      <c r="AV128" s="157"/>
      <c r="AW128" s="157"/>
      <c r="AX128" s="157"/>
      <c r="AY128" s="147"/>
      <c r="AZ128" s="147"/>
      <c r="BA128" s="147"/>
    </row>
    <row r="129" spans="1:53" ht="14.25" thickBot="1">
      <c r="A129" s="85"/>
      <c r="B129" s="293" t="s">
        <v>1999</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858" t="str">
        <f>IF(AND('別紙様式3-2（４・５月）'!AE7="特定加算なし",'別紙様式3-3（６月以降分）'!AG5="旧特定加算相当なし"),"該当","")</f>
        <v>該当</v>
      </c>
      <c r="AJ129" s="859"/>
      <c r="AK129" s="860"/>
      <c r="AL129" s="85"/>
      <c r="AM129" s="147"/>
      <c r="AN129" s="147"/>
      <c r="AO129" s="147"/>
      <c r="AP129" s="147"/>
      <c r="AQ129" s="147"/>
      <c r="AR129" s="147"/>
      <c r="AS129" s="147"/>
      <c r="AT129" s="157"/>
      <c r="AU129" s="157"/>
      <c r="AV129" s="157"/>
      <c r="AW129" s="157"/>
      <c r="AX129" s="157"/>
      <c r="AY129" s="147"/>
      <c r="AZ129" s="147"/>
      <c r="BA129" s="147"/>
    </row>
    <row r="130" spans="1:53" ht="27" customHeight="1">
      <c r="A130" s="85"/>
      <c r="B130" s="294" t="s">
        <v>126</v>
      </c>
      <c r="C130" s="887" t="s">
        <v>1950</v>
      </c>
      <c r="D130" s="887"/>
      <c r="E130" s="887"/>
      <c r="F130" s="887"/>
      <c r="G130" s="887"/>
      <c r="H130" s="887"/>
      <c r="I130" s="887"/>
      <c r="J130" s="887"/>
      <c r="K130" s="887"/>
      <c r="L130" s="887"/>
      <c r="M130" s="887"/>
      <c r="N130" s="887"/>
      <c r="O130" s="887"/>
      <c r="P130" s="887"/>
      <c r="Q130" s="887"/>
      <c r="R130" s="887"/>
      <c r="S130" s="887"/>
      <c r="T130" s="887"/>
      <c r="U130" s="887"/>
      <c r="V130" s="887"/>
      <c r="W130" s="887"/>
      <c r="X130" s="887"/>
      <c r="Y130" s="887"/>
      <c r="Z130" s="887"/>
      <c r="AA130" s="887"/>
      <c r="AB130" s="887"/>
      <c r="AC130" s="887"/>
      <c r="AD130" s="887"/>
      <c r="AE130" s="887"/>
      <c r="AF130" s="887"/>
      <c r="AG130" s="887"/>
      <c r="AH130" s="887"/>
      <c r="AI130" s="887"/>
      <c r="AJ130" s="887"/>
      <c r="AK130" s="887"/>
      <c r="AL130" s="85"/>
      <c r="AM130" s="147"/>
      <c r="AN130" s="147"/>
      <c r="AO130" s="147"/>
      <c r="AP130" s="147"/>
      <c r="AQ130" s="147"/>
      <c r="AR130" s="147"/>
      <c r="AS130" s="147"/>
      <c r="AT130" s="157"/>
      <c r="AU130" s="157"/>
      <c r="AV130" s="157"/>
      <c r="AW130" s="157"/>
      <c r="AX130" s="157"/>
      <c r="AY130" s="147"/>
      <c r="AZ130" s="147"/>
      <c r="BA130" s="147"/>
    </row>
    <row r="131" spans="1:53" ht="3.75" customHeight="1" thickBot="1">
      <c r="A131" s="85"/>
      <c r="B131" s="192"/>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85"/>
      <c r="AT131" s="97"/>
      <c r="AU131" s="97"/>
      <c r="AV131" s="97"/>
      <c r="AW131" s="97"/>
      <c r="AX131" s="97"/>
    </row>
    <row r="132" spans="1:53" ht="14.25" thickBot="1">
      <c r="A132" s="85"/>
      <c r="B132" s="293" t="s">
        <v>2000</v>
      </c>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858" t="str">
        <f>IF(OR('別紙様式3-2（４・５月）'!AE7="特定加算あり",'別紙様式3-3（６月以降分）'!AG5="旧特定加算相当あり"),"該当","")</f>
        <v/>
      </c>
      <c r="AJ132" s="859"/>
      <c r="AK132" s="860"/>
      <c r="AL132" s="85"/>
      <c r="AT132" s="97"/>
      <c r="AU132" s="97"/>
      <c r="AV132" s="97"/>
      <c r="AW132" s="97"/>
      <c r="AX132" s="97"/>
    </row>
    <row r="133" spans="1:53" ht="38.25" customHeight="1" thickBot="1">
      <c r="A133" s="85"/>
      <c r="B133" s="192" t="s">
        <v>126</v>
      </c>
      <c r="C133" s="615" t="s">
        <v>2168</v>
      </c>
      <c r="D133" s="615"/>
      <c r="E133" s="615"/>
      <c r="F133" s="615"/>
      <c r="G133" s="615"/>
      <c r="H133" s="615"/>
      <c r="I133" s="615"/>
      <c r="J133" s="615"/>
      <c r="K133" s="615"/>
      <c r="L133" s="615"/>
      <c r="M133" s="615"/>
      <c r="N133" s="615"/>
      <c r="O133" s="615"/>
      <c r="P133" s="615"/>
      <c r="Q133" s="615"/>
      <c r="R133" s="615"/>
      <c r="S133" s="615"/>
      <c r="T133" s="615"/>
      <c r="U133" s="615"/>
      <c r="V133" s="615"/>
      <c r="W133" s="615"/>
      <c r="X133" s="615"/>
      <c r="Y133" s="615"/>
      <c r="Z133" s="615"/>
      <c r="AA133" s="615"/>
      <c r="AB133" s="615"/>
      <c r="AC133" s="615"/>
      <c r="AD133" s="615"/>
      <c r="AE133" s="615"/>
      <c r="AF133" s="615"/>
      <c r="AG133" s="615"/>
      <c r="AH133" s="615"/>
      <c r="AI133" s="615"/>
      <c r="AJ133" s="615"/>
      <c r="AK133" s="615"/>
      <c r="AL133" s="85"/>
      <c r="AN133" s="587" t="s">
        <v>2166</v>
      </c>
      <c r="AO133" s="588"/>
      <c r="AP133" s="588"/>
      <c r="AQ133" s="588"/>
      <c r="AR133" s="588"/>
      <c r="AS133" s="588"/>
      <c r="AT133" s="588"/>
      <c r="AU133" s="588"/>
      <c r="AV133" s="588"/>
      <c r="AW133" s="588"/>
      <c r="AX133" s="588"/>
      <c r="AY133" s="589"/>
    </row>
    <row r="134" spans="1:53" ht="7.5" customHeight="1" thickBot="1">
      <c r="A134" s="85"/>
      <c r="B134" s="192"/>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428"/>
      <c r="AK134" s="428"/>
      <c r="AL134" s="85"/>
      <c r="AT134" s="97"/>
      <c r="AU134" s="97"/>
      <c r="AV134" s="97"/>
      <c r="AW134" s="97"/>
      <c r="AX134" s="97"/>
    </row>
    <row r="135" spans="1:53" s="497" customFormat="1" ht="13.5" customHeight="1" thickBot="1">
      <c r="A135" s="494"/>
      <c r="B135" s="616"/>
      <c r="C135" s="617"/>
      <c r="D135" s="617"/>
      <c r="E135" s="618"/>
      <c r="F135" s="608"/>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10"/>
      <c r="AK135" s="493" t="str">
        <f>IF(AI132="該当",IF((IF(COUNTIF(AM136:AM139,TRUE)&gt;=1,1,0)+IF(COUNTIF(AM140:AM143,TRUE)&gt;=1,1,0)+IF(COUNTIF(AM144:AM148,TRUE)&gt;=1,1,0)+IF(COUNTIF(AM149:AM152,TRUE)&gt;=1,1,0)+IF(COUNTIF(AM153:AM156,TRUE)&gt;=1,1,0)+IF(COUNTIF(AM157:AM160,TRUE)&gt;=1,1,0))&gt;=3,"○","×"),IF(COUNTIF(AM136:AM160,TRUE)&gt;=1,"○","×"))</f>
        <v>×</v>
      </c>
      <c r="AL135" s="494"/>
      <c r="AM135" s="495" t="s">
        <v>2088</v>
      </c>
      <c r="AN135" s="604" t="s">
        <v>2087</v>
      </c>
      <c r="AO135" s="605"/>
      <c r="AP135" s="605"/>
      <c r="AQ135" s="605"/>
      <c r="AR135" s="605"/>
      <c r="AS135" s="605"/>
      <c r="AT135" s="605"/>
      <c r="AU135" s="605"/>
      <c r="AV135" s="605"/>
      <c r="AW135" s="605"/>
      <c r="AX135" s="605"/>
      <c r="AY135" s="606"/>
    </row>
    <row r="136" spans="1:53" s="497" customFormat="1" ht="14.25" customHeight="1">
      <c r="A136" s="494"/>
      <c r="B136" s="592" t="s">
        <v>2158</v>
      </c>
      <c r="C136" s="593"/>
      <c r="D136" s="593"/>
      <c r="E136" s="594"/>
      <c r="F136" s="496"/>
      <c r="G136" s="611" t="s">
        <v>2177</v>
      </c>
      <c r="H136" s="611"/>
      <c r="I136" s="611"/>
      <c r="J136" s="611"/>
      <c r="K136" s="611"/>
      <c r="L136" s="611"/>
      <c r="M136" s="611"/>
      <c r="N136" s="611"/>
      <c r="O136" s="611"/>
      <c r="P136" s="611"/>
      <c r="Q136" s="611"/>
      <c r="R136" s="611"/>
      <c r="S136" s="611"/>
      <c r="T136" s="611"/>
      <c r="U136" s="611"/>
      <c r="V136" s="611"/>
      <c r="W136" s="611"/>
      <c r="X136" s="611"/>
      <c r="Y136" s="611"/>
      <c r="Z136" s="611"/>
      <c r="AA136" s="611"/>
      <c r="AB136" s="611"/>
      <c r="AC136" s="611"/>
      <c r="AD136" s="611"/>
      <c r="AE136" s="611"/>
      <c r="AF136" s="611"/>
      <c r="AG136" s="611"/>
      <c r="AH136" s="611"/>
      <c r="AI136" s="611"/>
      <c r="AJ136" s="611"/>
      <c r="AK136" s="612"/>
      <c r="AL136" s="494"/>
      <c r="AM136" s="84" t="b">
        <v>0</v>
      </c>
    </row>
    <row r="137" spans="1:53" s="497" customFormat="1" ht="13.5" customHeight="1">
      <c r="A137" s="494"/>
      <c r="B137" s="595"/>
      <c r="C137" s="596"/>
      <c r="D137" s="596"/>
      <c r="E137" s="597"/>
      <c r="F137" s="498"/>
      <c r="G137" s="607" t="s">
        <v>47</v>
      </c>
      <c r="H137" s="607"/>
      <c r="I137" s="607"/>
      <c r="J137" s="607"/>
      <c r="K137" s="607"/>
      <c r="L137" s="607"/>
      <c r="M137" s="607"/>
      <c r="N137" s="607"/>
      <c r="O137" s="607"/>
      <c r="P137" s="607"/>
      <c r="Q137" s="607"/>
      <c r="R137" s="607"/>
      <c r="S137" s="607"/>
      <c r="T137" s="607"/>
      <c r="U137" s="607"/>
      <c r="V137" s="607"/>
      <c r="W137" s="607"/>
      <c r="X137" s="607"/>
      <c r="Y137" s="607"/>
      <c r="Z137" s="607"/>
      <c r="AA137" s="607"/>
      <c r="AB137" s="607"/>
      <c r="AC137" s="607"/>
      <c r="AD137" s="607"/>
      <c r="AE137" s="607"/>
      <c r="AF137" s="607"/>
      <c r="AG137" s="607"/>
      <c r="AH137" s="607"/>
      <c r="AI137" s="607"/>
      <c r="AJ137" s="607"/>
      <c r="AK137" s="499"/>
      <c r="AL137" s="494"/>
      <c r="AM137" s="500" t="b">
        <v>0</v>
      </c>
      <c r="AN137" s="590"/>
      <c r="AO137" s="590"/>
      <c r="AP137" s="590"/>
      <c r="AQ137" s="590"/>
      <c r="AR137" s="590"/>
      <c r="AS137" s="590"/>
      <c r="AT137" s="590"/>
      <c r="AU137" s="590"/>
      <c r="AV137" s="590"/>
      <c r="AW137" s="590"/>
      <c r="AX137" s="590"/>
      <c r="AY137" s="590"/>
    </row>
    <row r="138" spans="1:53" s="497" customFormat="1" ht="13.5" customHeight="1">
      <c r="A138" s="494"/>
      <c r="B138" s="595"/>
      <c r="C138" s="596"/>
      <c r="D138" s="596"/>
      <c r="E138" s="597"/>
      <c r="F138" s="498"/>
      <c r="G138" s="607" t="s">
        <v>48</v>
      </c>
      <c r="H138" s="607"/>
      <c r="I138" s="607"/>
      <c r="J138" s="607"/>
      <c r="K138" s="607"/>
      <c r="L138" s="607"/>
      <c r="M138" s="607"/>
      <c r="N138" s="607"/>
      <c r="O138" s="607"/>
      <c r="P138" s="607"/>
      <c r="Q138" s="607"/>
      <c r="R138" s="607"/>
      <c r="S138" s="607"/>
      <c r="T138" s="607"/>
      <c r="U138" s="607"/>
      <c r="V138" s="607"/>
      <c r="W138" s="607"/>
      <c r="X138" s="607"/>
      <c r="Y138" s="607"/>
      <c r="Z138" s="607"/>
      <c r="AA138" s="607"/>
      <c r="AB138" s="607"/>
      <c r="AC138" s="607"/>
      <c r="AD138" s="607"/>
      <c r="AE138" s="607"/>
      <c r="AF138" s="607"/>
      <c r="AG138" s="607"/>
      <c r="AH138" s="607"/>
      <c r="AI138" s="607"/>
      <c r="AJ138" s="607"/>
      <c r="AK138" s="499"/>
      <c r="AL138" s="494"/>
      <c r="AM138" s="500" t="b">
        <v>0</v>
      </c>
      <c r="AN138" s="590"/>
      <c r="AO138" s="590"/>
      <c r="AP138" s="590"/>
      <c r="AQ138" s="590"/>
      <c r="AR138" s="590"/>
      <c r="AS138" s="590"/>
      <c r="AT138" s="590"/>
      <c r="AU138" s="590"/>
      <c r="AV138" s="590"/>
      <c r="AW138" s="590"/>
      <c r="AX138" s="590"/>
      <c r="AY138" s="590"/>
    </row>
    <row r="139" spans="1:53" s="497" customFormat="1" ht="13.5" customHeight="1">
      <c r="A139" s="494"/>
      <c r="B139" s="598"/>
      <c r="C139" s="599"/>
      <c r="D139" s="599"/>
      <c r="E139" s="600"/>
      <c r="F139" s="501"/>
      <c r="G139" s="613" t="s">
        <v>2178</v>
      </c>
      <c r="H139" s="613"/>
      <c r="I139" s="613"/>
      <c r="J139" s="613"/>
      <c r="K139" s="613"/>
      <c r="L139" s="613"/>
      <c r="M139" s="613"/>
      <c r="N139" s="613"/>
      <c r="O139" s="613"/>
      <c r="P139" s="613"/>
      <c r="Q139" s="613"/>
      <c r="R139" s="613"/>
      <c r="S139" s="613"/>
      <c r="T139" s="613"/>
      <c r="U139" s="613"/>
      <c r="V139" s="613"/>
      <c r="W139" s="613"/>
      <c r="X139" s="613"/>
      <c r="Y139" s="613"/>
      <c r="Z139" s="613"/>
      <c r="AA139" s="613"/>
      <c r="AB139" s="613"/>
      <c r="AC139" s="613"/>
      <c r="AD139" s="613"/>
      <c r="AE139" s="613"/>
      <c r="AF139" s="613"/>
      <c r="AG139" s="613"/>
      <c r="AH139" s="613"/>
      <c r="AI139" s="613"/>
      <c r="AJ139" s="613"/>
      <c r="AK139" s="502"/>
      <c r="AL139" s="494"/>
      <c r="AM139" s="500" t="b">
        <v>0</v>
      </c>
    </row>
    <row r="140" spans="1:53" s="497" customFormat="1" ht="24.75" customHeight="1">
      <c r="A140" s="494"/>
      <c r="B140" s="592" t="s">
        <v>2159</v>
      </c>
      <c r="C140" s="593"/>
      <c r="D140" s="593"/>
      <c r="E140" s="594"/>
      <c r="F140" s="503"/>
      <c r="G140" s="895" t="s">
        <v>2179</v>
      </c>
      <c r="H140" s="895"/>
      <c r="I140" s="895"/>
      <c r="J140" s="895"/>
      <c r="K140" s="895"/>
      <c r="L140" s="895"/>
      <c r="M140" s="895"/>
      <c r="N140" s="895"/>
      <c r="O140" s="895"/>
      <c r="P140" s="895"/>
      <c r="Q140" s="895"/>
      <c r="R140" s="895"/>
      <c r="S140" s="895"/>
      <c r="T140" s="895"/>
      <c r="U140" s="895"/>
      <c r="V140" s="895"/>
      <c r="W140" s="895"/>
      <c r="X140" s="895"/>
      <c r="Y140" s="895"/>
      <c r="Z140" s="895"/>
      <c r="AA140" s="895"/>
      <c r="AB140" s="895"/>
      <c r="AC140" s="895"/>
      <c r="AD140" s="895"/>
      <c r="AE140" s="895"/>
      <c r="AF140" s="895"/>
      <c r="AG140" s="895"/>
      <c r="AH140" s="895"/>
      <c r="AI140" s="895"/>
      <c r="AJ140" s="895"/>
      <c r="AK140" s="504"/>
      <c r="AL140" s="494"/>
      <c r="AM140" s="500" t="b">
        <v>0</v>
      </c>
    </row>
    <row r="141" spans="1:53" s="497" customFormat="1" ht="13.5" customHeight="1">
      <c r="A141" s="494"/>
      <c r="B141" s="595"/>
      <c r="C141" s="596"/>
      <c r="D141" s="596"/>
      <c r="E141" s="597"/>
      <c r="F141" s="498"/>
      <c r="G141" s="607" t="s">
        <v>49</v>
      </c>
      <c r="H141" s="607"/>
      <c r="I141" s="607"/>
      <c r="J141" s="607"/>
      <c r="K141" s="607"/>
      <c r="L141" s="607"/>
      <c r="M141" s="607"/>
      <c r="N141" s="607"/>
      <c r="O141" s="607"/>
      <c r="P141" s="607"/>
      <c r="Q141" s="607"/>
      <c r="R141" s="607"/>
      <c r="S141" s="607"/>
      <c r="T141" s="607"/>
      <c r="U141" s="607"/>
      <c r="V141" s="607"/>
      <c r="W141" s="607"/>
      <c r="X141" s="607"/>
      <c r="Y141" s="607"/>
      <c r="Z141" s="607"/>
      <c r="AA141" s="607"/>
      <c r="AB141" s="607"/>
      <c r="AC141" s="607"/>
      <c r="AD141" s="607"/>
      <c r="AE141" s="607"/>
      <c r="AF141" s="607"/>
      <c r="AG141" s="607"/>
      <c r="AH141" s="607"/>
      <c r="AI141" s="607"/>
      <c r="AJ141" s="607"/>
      <c r="AK141" s="505"/>
      <c r="AL141" s="494"/>
      <c r="AM141" s="500" t="b">
        <v>0</v>
      </c>
      <c r="AN141" s="590"/>
      <c r="AO141" s="590"/>
      <c r="AP141" s="590"/>
      <c r="AQ141" s="590"/>
      <c r="AR141" s="590"/>
      <c r="AS141" s="590"/>
      <c r="AT141" s="590"/>
      <c r="AU141" s="590"/>
      <c r="AV141" s="590"/>
      <c r="AW141" s="590"/>
      <c r="AX141" s="590"/>
      <c r="AY141" s="590"/>
    </row>
    <row r="142" spans="1:53" s="497" customFormat="1" ht="13.5" customHeight="1">
      <c r="A142" s="494"/>
      <c r="B142" s="595"/>
      <c r="C142" s="596"/>
      <c r="D142" s="596"/>
      <c r="E142" s="597"/>
      <c r="F142" s="498"/>
      <c r="G142" s="607" t="s">
        <v>50</v>
      </c>
      <c r="H142" s="607"/>
      <c r="I142" s="607"/>
      <c r="J142" s="607"/>
      <c r="K142" s="607"/>
      <c r="L142" s="607"/>
      <c r="M142" s="607"/>
      <c r="N142" s="607"/>
      <c r="O142" s="607"/>
      <c r="P142" s="607"/>
      <c r="Q142" s="607"/>
      <c r="R142" s="607"/>
      <c r="S142" s="607"/>
      <c r="T142" s="607"/>
      <c r="U142" s="607"/>
      <c r="V142" s="607"/>
      <c r="W142" s="607"/>
      <c r="X142" s="607"/>
      <c r="Y142" s="607"/>
      <c r="Z142" s="607"/>
      <c r="AA142" s="607"/>
      <c r="AB142" s="607"/>
      <c r="AC142" s="607"/>
      <c r="AD142" s="607"/>
      <c r="AE142" s="607"/>
      <c r="AF142" s="607"/>
      <c r="AG142" s="607"/>
      <c r="AH142" s="607"/>
      <c r="AI142" s="607"/>
      <c r="AJ142" s="607"/>
      <c r="AK142" s="499"/>
      <c r="AL142" s="494"/>
      <c r="AM142" s="500" t="b">
        <v>0</v>
      </c>
      <c r="AN142" s="590"/>
      <c r="AO142" s="590"/>
      <c r="AP142" s="590"/>
      <c r="AQ142" s="590"/>
      <c r="AR142" s="590"/>
      <c r="AS142" s="590"/>
      <c r="AT142" s="590"/>
      <c r="AU142" s="590"/>
      <c r="AV142" s="590"/>
      <c r="AW142" s="590"/>
      <c r="AX142" s="590"/>
      <c r="AY142" s="590"/>
    </row>
    <row r="143" spans="1:53" s="497" customFormat="1" ht="13.5" customHeight="1">
      <c r="A143" s="494"/>
      <c r="B143" s="598"/>
      <c r="C143" s="599"/>
      <c r="D143" s="599"/>
      <c r="E143" s="600"/>
      <c r="F143" s="506"/>
      <c r="G143" s="591" t="s">
        <v>51</v>
      </c>
      <c r="H143" s="591"/>
      <c r="I143" s="591"/>
      <c r="J143" s="591"/>
      <c r="K143" s="591"/>
      <c r="L143" s="591"/>
      <c r="M143" s="591"/>
      <c r="N143" s="591"/>
      <c r="O143" s="591"/>
      <c r="P143" s="591"/>
      <c r="Q143" s="591"/>
      <c r="R143" s="591"/>
      <c r="S143" s="591"/>
      <c r="T143" s="591"/>
      <c r="U143" s="591"/>
      <c r="V143" s="591"/>
      <c r="W143" s="591"/>
      <c r="X143" s="591"/>
      <c r="Y143" s="591"/>
      <c r="Z143" s="591"/>
      <c r="AA143" s="591"/>
      <c r="AB143" s="591"/>
      <c r="AC143" s="591"/>
      <c r="AD143" s="591"/>
      <c r="AE143" s="591"/>
      <c r="AF143" s="591"/>
      <c r="AG143" s="591"/>
      <c r="AH143" s="591"/>
      <c r="AI143" s="591"/>
      <c r="AJ143" s="591"/>
      <c r="AK143" s="891"/>
      <c r="AL143" s="494"/>
      <c r="AM143" s="500" t="b">
        <v>0</v>
      </c>
    </row>
    <row r="144" spans="1:53" s="497" customFormat="1" ht="13.5" customHeight="1">
      <c r="A144" s="494"/>
      <c r="B144" s="592" t="s">
        <v>2160</v>
      </c>
      <c r="C144" s="593"/>
      <c r="D144" s="593"/>
      <c r="E144" s="594"/>
      <c r="F144" s="507"/>
      <c r="G144" s="895" t="s">
        <v>52</v>
      </c>
      <c r="H144" s="895"/>
      <c r="I144" s="895"/>
      <c r="J144" s="895"/>
      <c r="K144" s="895"/>
      <c r="L144" s="895"/>
      <c r="M144" s="895"/>
      <c r="N144" s="895"/>
      <c r="O144" s="895"/>
      <c r="P144" s="895"/>
      <c r="Q144" s="895"/>
      <c r="R144" s="895"/>
      <c r="S144" s="895"/>
      <c r="T144" s="895"/>
      <c r="U144" s="895"/>
      <c r="V144" s="895"/>
      <c r="W144" s="895"/>
      <c r="X144" s="895"/>
      <c r="Y144" s="895"/>
      <c r="Z144" s="895"/>
      <c r="AA144" s="895"/>
      <c r="AB144" s="895"/>
      <c r="AC144" s="895"/>
      <c r="AD144" s="895"/>
      <c r="AE144" s="895"/>
      <c r="AF144" s="895"/>
      <c r="AG144" s="895"/>
      <c r="AH144" s="895"/>
      <c r="AI144" s="895"/>
      <c r="AJ144" s="895"/>
      <c r="AK144" s="505"/>
      <c r="AL144" s="494"/>
      <c r="AM144" s="500" t="b">
        <v>0</v>
      </c>
    </row>
    <row r="145" spans="1:51" s="497" customFormat="1" ht="22.5" customHeight="1">
      <c r="A145" s="494"/>
      <c r="B145" s="595"/>
      <c r="C145" s="596"/>
      <c r="D145" s="596"/>
      <c r="E145" s="597"/>
      <c r="F145" s="498"/>
      <c r="G145" s="607" t="s">
        <v>53</v>
      </c>
      <c r="H145" s="607"/>
      <c r="I145" s="607"/>
      <c r="J145" s="607"/>
      <c r="K145" s="607"/>
      <c r="L145" s="607"/>
      <c r="M145" s="607"/>
      <c r="N145" s="607"/>
      <c r="O145" s="607"/>
      <c r="P145" s="607"/>
      <c r="Q145" s="607"/>
      <c r="R145" s="607"/>
      <c r="S145" s="607"/>
      <c r="T145" s="607"/>
      <c r="U145" s="607"/>
      <c r="V145" s="607"/>
      <c r="W145" s="607"/>
      <c r="X145" s="607"/>
      <c r="Y145" s="607"/>
      <c r="Z145" s="607"/>
      <c r="AA145" s="607"/>
      <c r="AB145" s="607"/>
      <c r="AC145" s="607"/>
      <c r="AD145" s="607"/>
      <c r="AE145" s="607"/>
      <c r="AF145" s="607"/>
      <c r="AG145" s="607"/>
      <c r="AH145" s="607"/>
      <c r="AI145" s="607"/>
      <c r="AJ145" s="607"/>
      <c r="AK145" s="499"/>
      <c r="AL145" s="494"/>
      <c r="AM145" s="500" t="b">
        <v>0</v>
      </c>
      <c r="AN145" s="590"/>
      <c r="AO145" s="590"/>
      <c r="AP145" s="590"/>
      <c r="AQ145" s="590"/>
      <c r="AR145" s="590"/>
      <c r="AS145" s="590"/>
      <c r="AT145" s="590"/>
      <c r="AU145" s="590"/>
      <c r="AV145" s="590"/>
      <c r="AW145" s="590"/>
      <c r="AX145" s="590"/>
      <c r="AY145" s="590"/>
    </row>
    <row r="146" spans="1:51" s="497" customFormat="1" ht="13.5" customHeight="1">
      <c r="A146" s="494"/>
      <c r="B146" s="595"/>
      <c r="C146" s="596"/>
      <c r="D146" s="596"/>
      <c r="E146" s="597"/>
      <c r="F146" s="498"/>
      <c r="G146" s="607" t="s">
        <v>54</v>
      </c>
      <c r="H146" s="607"/>
      <c r="I146" s="607"/>
      <c r="J146" s="607"/>
      <c r="K146" s="607"/>
      <c r="L146" s="607"/>
      <c r="M146" s="607"/>
      <c r="N146" s="607"/>
      <c r="O146" s="607"/>
      <c r="P146" s="607"/>
      <c r="Q146" s="607"/>
      <c r="R146" s="607"/>
      <c r="S146" s="607"/>
      <c r="T146" s="607"/>
      <c r="U146" s="607"/>
      <c r="V146" s="607"/>
      <c r="W146" s="607"/>
      <c r="X146" s="607"/>
      <c r="Y146" s="607"/>
      <c r="Z146" s="607"/>
      <c r="AA146" s="607"/>
      <c r="AB146" s="607"/>
      <c r="AC146" s="607"/>
      <c r="AD146" s="607"/>
      <c r="AE146" s="607"/>
      <c r="AF146" s="607"/>
      <c r="AG146" s="607"/>
      <c r="AH146" s="607"/>
      <c r="AI146" s="607"/>
      <c r="AJ146" s="607"/>
      <c r="AK146" s="499"/>
      <c r="AL146" s="494"/>
      <c r="AM146" s="500" t="b">
        <v>0</v>
      </c>
      <c r="AN146" s="590"/>
      <c r="AO146" s="590"/>
      <c r="AP146" s="590"/>
      <c r="AQ146" s="590"/>
      <c r="AR146" s="590"/>
      <c r="AS146" s="590"/>
      <c r="AT146" s="590"/>
      <c r="AU146" s="590"/>
      <c r="AV146" s="590"/>
      <c r="AW146" s="590"/>
      <c r="AX146" s="590"/>
      <c r="AY146" s="590"/>
    </row>
    <row r="147" spans="1:51" s="497" customFormat="1" ht="13.5" customHeight="1">
      <c r="A147" s="494"/>
      <c r="B147" s="595"/>
      <c r="C147" s="596"/>
      <c r="D147" s="596"/>
      <c r="E147" s="597" t="b">
        <v>0</v>
      </c>
      <c r="F147" s="501" t="b">
        <v>0</v>
      </c>
      <c r="G147" s="614" t="s">
        <v>55</v>
      </c>
      <c r="H147" s="614"/>
      <c r="I147" s="614"/>
      <c r="J147" s="614"/>
      <c r="K147" s="614"/>
      <c r="L147" s="614"/>
      <c r="M147" s="614"/>
      <c r="N147" s="614"/>
      <c r="O147" s="614"/>
      <c r="P147" s="614"/>
      <c r="Q147" s="614"/>
      <c r="R147" s="614"/>
      <c r="S147" s="614"/>
      <c r="T147" s="614"/>
      <c r="U147" s="614"/>
      <c r="V147" s="614"/>
      <c r="W147" s="614"/>
      <c r="X147" s="614"/>
      <c r="Y147" s="614"/>
      <c r="Z147" s="614"/>
      <c r="AA147" s="614"/>
      <c r="AB147" s="614"/>
      <c r="AC147" s="614"/>
      <c r="AD147" s="614"/>
      <c r="AE147" s="614"/>
      <c r="AF147" s="614"/>
      <c r="AG147" s="614"/>
      <c r="AH147" s="614"/>
      <c r="AI147" s="614"/>
      <c r="AJ147" s="614"/>
      <c r="AK147" s="499"/>
      <c r="AL147" s="494"/>
      <c r="AM147" s="500" t="b">
        <v>0</v>
      </c>
      <c r="AN147" s="508"/>
      <c r="AO147" s="508"/>
      <c r="AP147" s="508"/>
      <c r="AQ147" s="508"/>
      <c r="AR147" s="508"/>
      <c r="AS147" s="508"/>
      <c r="AT147" s="508"/>
      <c r="AU147" s="508"/>
      <c r="AV147" s="508"/>
      <c r="AW147" s="508"/>
      <c r="AX147" s="508"/>
      <c r="AY147" s="508"/>
    </row>
    <row r="148" spans="1:51" s="497" customFormat="1" ht="13.5" customHeight="1">
      <c r="A148" s="494"/>
      <c r="B148" s="598"/>
      <c r="C148" s="599"/>
      <c r="D148" s="599"/>
      <c r="E148" s="600" t="b">
        <v>0</v>
      </c>
      <c r="F148" s="501" t="b">
        <v>0</v>
      </c>
      <c r="G148" s="888" t="s">
        <v>2161</v>
      </c>
      <c r="H148" s="888"/>
      <c r="I148" s="888"/>
      <c r="J148" s="888"/>
      <c r="K148" s="888"/>
      <c r="L148" s="888"/>
      <c r="M148" s="888"/>
      <c r="N148" s="888"/>
      <c r="O148" s="888"/>
      <c r="P148" s="888"/>
      <c r="Q148" s="888"/>
      <c r="R148" s="888"/>
      <c r="S148" s="888"/>
      <c r="T148" s="888"/>
      <c r="U148" s="888"/>
      <c r="V148" s="888"/>
      <c r="W148" s="888"/>
      <c r="X148" s="888"/>
      <c r="Y148" s="888"/>
      <c r="Z148" s="888"/>
      <c r="AA148" s="888"/>
      <c r="AB148" s="888"/>
      <c r="AC148" s="888"/>
      <c r="AD148" s="888"/>
      <c r="AE148" s="888"/>
      <c r="AF148" s="888"/>
      <c r="AG148" s="888"/>
      <c r="AH148" s="888"/>
      <c r="AI148" s="888"/>
      <c r="AJ148" s="888"/>
      <c r="AK148" s="889"/>
      <c r="AL148" s="494"/>
      <c r="AM148" s="500" t="b">
        <v>0</v>
      </c>
    </row>
    <row r="149" spans="1:51" s="497" customFormat="1" ht="21" customHeight="1">
      <c r="A149" s="494"/>
      <c r="B149" s="592" t="s">
        <v>2162</v>
      </c>
      <c r="C149" s="593"/>
      <c r="D149" s="593"/>
      <c r="E149" s="594"/>
      <c r="F149" s="503"/>
      <c r="G149" s="890" t="s">
        <v>2163</v>
      </c>
      <c r="H149" s="890"/>
      <c r="I149" s="890"/>
      <c r="J149" s="890"/>
      <c r="K149" s="890"/>
      <c r="L149" s="890"/>
      <c r="M149" s="890"/>
      <c r="N149" s="890"/>
      <c r="O149" s="890"/>
      <c r="P149" s="890"/>
      <c r="Q149" s="890"/>
      <c r="R149" s="890"/>
      <c r="S149" s="890"/>
      <c r="T149" s="890"/>
      <c r="U149" s="890"/>
      <c r="V149" s="890"/>
      <c r="W149" s="890"/>
      <c r="X149" s="890"/>
      <c r="Y149" s="890"/>
      <c r="Z149" s="890"/>
      <c r="AA149" s="890"/>
      <c r="AB149" s="890"/>
      <c r="AC149" s="890"/>
      <c r="AD149" s="890"/>
      <c r="AE149" s="890"/>
      <c r="AF149" s="890"/>
      <c r="AG149" s="890"/>
      <c r="AH149" s="890"/>
      <c r="AI149" s="890"/>
      <c r="AJ149" s="890"/>
      <c r="AK149" s="505"/>
      <c r="AL149" s="494"/>
      <c r="AM149" s="500" t="b">
        <v>0</v>
      </c>
    </row>
    <row r="150" spans="1:51" s="497" customFormat="1" ht="13.5" customHeight="1">
      <c r="A150" s="494"/>
      <c r="B150" s="595"/>
      <c r="C150" s="596"/>
      <c r="D150" s="596"/>
      <c r="E150" s="597"/>
      <c r="F150" s="498"/>
      <c r="G150" s="614" t="s">
        <v>56</v>
      </c>
      <c r="H150" s="614"/>
      <c r="I150" s="614"/>
      <c r="J150" s="614"/>
      <c r="K150" s="614"/>
      <c r="L150" s="614"/>
      <c r="M150" s="614"/>
      <c r="N150" s="614"/>
      <c r="O150" s="614"/>
      <c r="P150" s="614"/>
      <c r="Q150" s="614"/>
      <c r="R150" s="614"/>
      <c r="S150" s="614"/>
      <c r="T150" s="614"/>
      <c r="U150" s="614"/>
      <c r="V150" s="614"/>
      <c r="W150" s="614"/>
      <c r="X150" s="614"/>
      <c r="Y150" s="614"/>
      <c r="Z150" s="614"/>
      <c r="AA150" s="614"/>
      <c r="AB150" s="614"/>
      <c r="AC150" s="614"/>
      <c r="AD150" s="614"/>
      <c r="AE150" s="614"/>
      <c r="AF150" s="614"/>
      <c r="AG150" s="614"/>
      <c r="AH150" s="614"/>
      <c r="AI150" s="614"/>
      <c r="AJ150" s="614"/>
      <c r="AK150" s="505"/>
      <c r="AL150" s="430"/>
      <c r="AM150" s="500" t="b">
        <v>0</v>
      </c>
      <c r="AN150" s="590"/>
      <c r="AO150" s="590"/>
      <c r="AP150" s="590"/>
      <c r="AQ150" s="590"/>
      <c r="AR150" s="590"/>
      <c r="AS150" s="590"/>
      <c r="AT150" s="590"/>
      <c r="AU150" s="590"/>
      <c r="AV150" s="590"/>
      <c r="AW150" s="590"/>
      <c r="AX150" s="590"/>
      <c r="AY150" s="590"/>
    </row>
    <row r="151" spans="1:51" s="497" customFormat="1" ht="13.5" customHeight="1">
      <c r="A151" s="494"/>
      <c r="B151" s="595"/>
      <c r="C151" s="596"/>
      <c r="D151" s="596"/>
      <c r="E151" s="597" t="b">
        <v>1</v>
      </c>
      <c r="F151" s="498"/>
      <c r="G151" s="614" t="s">
        <v>57</v>
      </c>
      <c r="H151" s="614"/>
      <c r="I151" s="614"/>
      <c r="J151" s="614"/>
      <c r="K151" s="614"/>
      <c r="L151" s="614"/>
      <c r="M151" s="614"/>
      <c r="N151" s="614"/>
      <c r="O151" s="614"/>
      <c r="P151" s="614"/>
      <c r="Q151" s="614"/>
      <c r="R151" s="614"/>
      <c r="S151" s="614"/>
      <c r="T151" s="614"/>
      <c r="U151" s="614"/>
      <c r="V151" s="614"/>
      <c r="W151" s="614"/>
      <c r="X151" s="614"/>
      <c r="Y151" s="614"/>
      <c r="Z151" s="614"/>
      <c r="AA151" s="614"/>
      <c r="AB151" s="614"/>
      <c r="AC151" s="614"/>
      <c r="AD151" s="614"/>
      <c r="AE151" s="614"/>
      <c r="AF151" s="614"/>
      <c r="AG151" s="614"/>
      <c r="AH151" s="614"/>
      <c r="AI151" s="614"/>
      <c r="AJ151" s="614"/>
      <c r="AK151" s="509"/>
      <c r="AL151" s="494"/>
      <c r="AM151" s="500" t="b">
        <v>0</v>
      </c>
      <c r="AN151" s="590"/>
      <c r="AO151" s="590"/>
      <c r="AP151" s="590"/>
      <c r="AQ151" s="590"/>
      <c r="AR151" s="590"/>
      <c r="AS151" s="590"/>
      <c r="AT151" s="590"/>
      <c r="AU151" s="590"/>
      <c r="AV151" s="590"/>
      <c r="AW151" s="590"/>
      <c r="AX151" s="590"/>
      <c r="AY151" s="590"/>
    </row>
    <row r="152" spans="1:51" s="497" customFormat="1" ht="13.5" customHeight="1">
      <c r="A152" s="494"/>
      <c r="B152" s="598"/>
      <c r="C152" s="599"/>
      <c r="D152" s="599"/>
      <c r="E152" s="600"/>
      <c r="F152" s="506"/>
      <c r="G152" s="591" t="s">
        <v>58</v>
      </c>
      <c r="H152" s="591"/>
      <c r="I152" s="591"/>
      <c r="J152" s="591"/>
      <c r="K152" s="591"/>
      <c r="L152" s="591"/>
      <c r="M152" s="591"/>
      <c r="N152" s="591"/>
      <c r="O152" s="591"/>
      <c r="P152" s="591"/>
      <c r="Q152" s="591"/>
      <c r="R152" s="591"/>
      <c r="S152" s="591"/>
      <c r="T152" s="591"/>
      <c r="U152" s="591"/>
      <c r="V152" s="591"/>
      <c r="W152" s="591"/>
      <c r="X152" s="591"/>
      <c r="Y152" s="591"/>
      <c r="Z152" s="591"/>
      <c r="AA152" s="591"/>
      <c r="AB152" s="591"/>
      <c r="AC152" s="591"/>
      <c r="AD152" s="591"/>
      <c r="AE152" s="591"/>
      <c r="AF152" s="591"/>
      <c r="AG152" s="591"/>
      <c r="AH152" s="591"/>
      <c r="AI152" s="591"/>
      <c r="AJ152" s="591"/>
      <c r="AK152" s="891"/>
      <c r="AL152" s="494"/>
      <c r="AM152" s="500" t="b">
        <v>0</v>
      </c>
    </row>
    <row r="153" spans="1:51" s="497" customFormat="1" ht="13.5" customHeight="1">
      <c r="A153" s="494"/>
      <c r="B153" s="592" t="s">
        <v>2164</v>
      </c>
      <c r="C153" s="593"/>
      <c r="D153" s="593"/>
      <c r="E153" s="594"/>
      <c r="F153" s="507"/>
      <c r="G153" s="601" t="s">
        <v>59</v>
      </c>
      <c r="H153" s="601"/>
      <c r="I153" s="601"/>
      <c r="J153" s="601"/>
      <c r="K153" s="601"/>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505"/>
      <c r="AL153" s="494"/>
      <c r="AM153" s="500" t="b">
        <v>0</v>
      </c>
    </row>
    <row r="154" spans="1:51" s="497" customFormat="1" ht="21" customHeight="1">
      <c r="A154" s="494"/>
      <c r="B154" s="595"/>
      <c r="C154" s="596"/>
      <c r="D154" s="596"/>
      <c r="E154" s="597" t="b">
        <v>1</v>
      </c>
      <c r="F154" s="498"/>
      <c r="G154" s="614" t="s">
        <v>60</v>
      </c>
      <c r="H154" s="614"/>
      <c r="I154" s="614"/>
      <c r="J154" s="614"/>
      <c r="K154" s="614"/>
      <c r="L154" s="614"/>
      <c r="M154" s="614"/>
      <c r="N154" s="614"/>
      <c r="O154" s="614"/>
      <c r="P154" s="614"/>
      <c r="Q154" s="614"/>
      <c r="R154" s="614"/>
      <c r="S154" s="614"/>
      <c r="T154" s="614"/>
      <c r="U154" s="614"/>
      <c r="V154" s="614"/>
      <c r="W154" s="614"/>
      <c r="X154" s="614"/>
      <c r="Y154" s="614"/>
      <c r="Z154" s="614"/>
      <c r="AA154" s="614"/>
      <c r="AB154" s="614"/>
      <c r="AC154" s="614"/>
      <c r="AD154" s="614"/>
      <c r="AE154" s="614"/>
      <c r="AF154" s="614"/>
      <c r="AG154" s="614"/>
      <c r="AH154" s="614"/>
      <c r="AI154" s="614"/>
      <c r="AJ154" s="614"/>
      <c r="AK154" s="499"/>
      <c r="AL154" s="494"/>
      <c r="AM154" s="500" t="b">
        <v>0</v>
      </c>
      <c r="AN154" s="590"/>
      <c r="AO154" s="590"/>
      <c r="AP154" s="590"/>
      <c r="AQ154" s="590"/>
      <c r="AR154" s="590"/>
      <c r="AS154" s="590"/>
      <c r="AT154" s="590"/>
      <c r="AU154" s="590"/>
      <c r="AV154" s="590"/>
      <c r="AW154" s="590"/>
      <c r="AX154" s="590"/>
      <c r="AY154" s="590"/>
    </row>
    <row r="155" spans="1:51" s="497" customFormat="1" ht="13.5" customHeight="1">
      <c r="A155" s="494"/>
      <c r="B155" s="595"/>
      <c r="C155" s="596"/>
      <c r="D155" s="596"/>
      <c r="E155" s="597"/>
      <c r="F155" s="498"/>
      <c r="G155" s="614" t="s">
        <v>61</v>
      </c>
      <c r="H155" s="614"/>
      <c r="I155" s="614"/>
      <c r="J155" s="614"/>
      <c r="K155" s="614"/>
      <c r="L155" s="614"/>
      <c r="M155" s="614"/>
      <c r="N155" s="614"/>
      <c r="O155" s="614"/>
      <c r="P155" s="614"/>
      <c r="Q155" s="614"/>
      <c r="R155" s="614"/>
      <c r="S155" s="614"/>
      <c r="T155" s="614"/>
      <c r="U155" s="614"/>
      <c r="V155" s="614"/>
      <c r="W155" s="614"/>
      <c r="X155" s="614"/>
      <c r="Y155" s="614"/>
      <c r="Z155" s="614"/>
      <c r="AA155" s="614"/>
      <c r="AB155" s="614"/>
      <c r="AC155" s="614"/>
      <c r="AD155" s="614"/>
      <c r="AE155" s="614"/>
      <c r="AF155" s="614"/>
      <c r="AG155" s="614"/>
      <c r="AH155" s="614"/>
      <c r="AI155" s="614"/>
      <c r="AJ155" s="614"/>
      <c r="AK155" s="499"/>
      <c r="AL155" s="494"/>
      <c r="AM155" s="500" t="b">
        <v>0</v>
      </c>
      <c r="AN155" s="590"/>
      <c r="AO155" s="590"/>
      <c r="AP155" s="590"/>
      <c r="AQ155" s="590"/>
      <c r="AR155" s="590"/>
      <c r="AS155" s="590"/>
      <c r="AT155" s="590"/>
      <c r="AU155" s="590"/>
      <c r="AV155" s="590"/>
      <c r="AW155" s="590"/>
      <c r="AX155" s="590"/>
      <c r="AY155" s="590"/>
    </row>
    <row r="156" spans="1:51" s="497" customFormat="1" ht="13.5" customHeight="1">
      <c r="A156" s="494"/>
      <c r="B156" s="598"/>
      <c r="C156" s="599"/>
      <c r="D156" s="599"/>
      <c r="E156" s="600" t="b">
        <v>1</v>
      </c>
      <c r="F156" s="506"/>
      <c r="G156" s="591" t="s">
        <v>62</v>
      </c>
      <c r="H156" s="591"/>
      <c r="I156" s="591"/>
      <c r="J156" s="591"/>
      <c r="K156" s="591"/>
      <c r="L156" s="591"/>
      <c r="M156" s="591"/>
      <c r="N156" s="591"/>
      <c r="O156" s="591"/>
      <c r="P156" s="591"/>
      <c r="Q156" s="591"/>
      <c r="R156" s="591"/>
      <c r="S156" s="591"/>
      <c r="T156" s="591"/>
      <c r="U156" s="591"/>
      <c r="V156" s="591"/>
      <c r="W156" s="591"/>
      <c r="X156" s="591"/>
      <c r="Y156" s="591"/>
      <c r="Z156" s="591"/>
      <c r="AA156" s="591"/>
      <c r="AB156" s="591"/>
      <c r="AC156" s="591"/>
      <c r="AD156" s="591"/>
      <c r="AE156" s="591"/>
      <c r="AF156" s="591"/>
      <c r="AG156" s="591"/>
      <c r="AH156" s="591"/>
      <c r="AI156" s="591"/>
      <c r="AJ156" s="591"/>
      <c r="AK156" s="510"/>
      <c r="AL156" s="494"/>
      <c r="AM156" s="500" t="b">
        <v>0</v>
      </c>
    </row>
    <row r="157" spans="1:51" s="497" customFormat="1" ht="13.5" customHeight="1">
      <c r="A157" s="494"/>
      <c r="B157" s="592" t="s">
        <v>2165</v>
      </c>
      <c r="C157" s="593"/>
      <c r="D157" s="593"/>
      <c r="E157" s="594"/>
      <c r="F157" s="507"/>
      <c r="G157" s="601" t="s">
        <v>2180</v>
      </c>
      <c r="H157" s="601"/>
      <c r="I157" s="601"/>
      <c r="J157" s="601"/>
      <c r="K157" s="601"/>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2"/>
      <c r="AL157" s="511"/>
      <c r="AM157" s="500" t="b">
        <v>0</v>
      </c>
      <c r="AN157"/>
      <c r="AO157"/>
      <c r="AP157"/>
    </row>
    <row r="158" spans="1:51" customFormat="1" ht="13.5" customHeight="1">
      <c r="A158" s="430"/>
      <c r="B158" s="595"/>
      <c r="C158" s="596"/>
      <c r="D158" s="596"/>
      <c r="E158" s="597"/>
      <c r="F158" s="498"/>
      <c r="G158" s="614" t="s">
        <v>63</v>
      </c>
      <c r="H158" s="614"/>
      <c r="I158" s="614"/>
      <c r="J158" s="614"/>
      <c r="K158" s="614"/>
      <c r="L158" s="614"/>
      <c r="M158" s="614"/>
      <c r="N158" s="614"/>
      <c r="O158" s="614"/>
      <c r="P158" s="614"/>
      <c r="Q158" s="614"/>
      <c r="R158" s="614"/>
      <c r="S158" s="614"/>
      <c r="T158" s="614"/>
      <c r="U158" s="614"/>
      <c r="V158" s="614"/>
      <c r="W158" s="614"/>
      <c r="X158" s="614"/>
      <c r="Y158" s="614"/>
      <c r="Z158" s="614"/>
      <c r="AA158" s="614"/>
      <c r="AB158" s="614"/>
      <c r="AC158" s="614"/>
      <c r="AD158" s="614"/>
      <c r="AE158" s="614"/>
      <c r="AF158" s="614"/>
      <c r="AG158" s="614"/>
      <c r="AH158" s="614"/>
      <c r="AI158" s="614"/>
      <c r="AJ158" s="614"/>
      <c r="AK158" s="499"/>
      <c r="AL158" s="494"/>
      <c r="AM158" s="500" t="b">
        <v>0</v>
      </c>
      <c r="AN158" s="590"/>
      <c r="AO158" s="590"/>
      <c r="AP158" s="590"/>
      <c r="AQ158" s="590"/>
      <c r="AR158" s="590"/>
      <c r="AS158" s="590"/>
      <c r="AT158" s="590"/>
      <c r="AU158" s="590"/>
      <c r="AV158" s="590"/>
      <c r="AW158" s="590"/>
      <c r="AX158" s="590"/>
      <c r="AY158" s="590"/>
    </row>
    <row r="159" spans="1:51" customFormat="1" ht="13.5" customHeight="1">
      <c r="A159" s="430"/>
      <c r="B159" s="595"/>
      <c r="C159" s="596"/>
      <c r="D159" s="596"/>
      <c r="E159" s="597"/>
      <c r="F159" s="498"/>
      <c r="G159" s="614" t="s">
        <v>2181</v>
      </c>
      <c r="H159" s="614"/>
      <c r="I159" s="614"/>
      <c r="J159" s="614"/>
      <c r="K159" s="614"/>
      <c r="L159" s="614"/>
      <c r="M159" s="614"/>
      <c r="N159" s="614"/>
      <c r="O159" s="614"/>
      <c r="P159" s="614"/>
      <c r="Q159" s="614"/>
      <c r="R159" s="614"/>
      <c r="S159" s="614"/>
      <c r="T159" s="614"/>
      <c r="U159" s="614"/>
      <c r="V159" s="614"/>
      <c r="W159" s="614"/>
      <c r="X159" s="614"/>
      <c r="Y159" s="614"/>
      <c r="Z159" s="614"/>
      <c r="AA159" s="614"/>
      <c r="AB159" s="614"/>
      <c r="AC159" s="614"/>
      <c r="AD159" s="614"/>
      <c r="AE159" s="614"/>
      <c r="AF159" s="614"/>
      <c r="AG159" s="614"/>
      <c r="AH159" s="614"/>
      <c r="AI159" s="614"/>
      <c r="AJ159" s="614"/>
      <c r="AK159" s="499"/>
      <c r="AL159" s="494"/>
      <c r="AM159" s="500" t="b">
        <v>0</v>
      </c>
      <c r="AN159" s="590"/>
      <c r="AO159" s="590"/>
      <c r="AP159" s="590"/>
      <c r="AQ159" s="590"/>
      <c r="AR159" s="590"/>
      <c r="AS159" s="590"/>
      <c r="AT159" s="590"/>
      <c r="AU159" s="590"/>
      <c r="AV159" s="590"/>
      <c r="AW159" s="590"/>
      <c r="AX159" s="590"/>
      <c r="AY159" s="590"/>
    </row>
    <row r="160" spans="1:51" customFormat="1" ht="13.5" customHeight="1" thickBot="1">
      <c r="A160" s="430"/>
      <c r="B160" s="598"/>
      <c r="C160" s="599"/>
      <c r="D160" s="599"/>
      <c r="E160" s="600" t="b">
        <v>1</v>
      </c>
      <c r="F160" s="512"/>
      <c r="G160" s="603" t="s">
        <v>2182</v>
      </c>
      <c r="H160" s="603"/>
      <c r="I160" s="603"/>
      <c r="J160" s="603"/>
      <c r="K160" s="603"/>
      <c r="L160" s="603"/>
      <c r="M160" s="603"/>
      <c r="N160" s="603"/>
      <c r="O160" s="603"/>
      <c r="P160" s="603"/>
      <c r="Q160" s="603"/>
      <c r="R160" s="603"/>
      <c r="S160" s="603"/>
      <c r="T160" s="603"/>
      <c r="U160" s="603"/>
      <c r="V160" s="603"/>
      <c r="W160" s="603"/>
      <c r="X160" s="603"/>
      <c r="Y160" s="603"/>
      <c r="Z160" s="603"/>
      <c r="AA160" s="603"/>
      <c r="AB160" s="603"/>
      <c r="AC160" s="603"/>
      <c r="AD160" s="603"/>
      <c r="AE160" s="603"/>
      <c r="AF160" s="603"/>
      <c r="AG160" s="603"/>
      <c r="AH160" s="603"/>
      <c r="AI160" s="603"/>
      <c r="AJ160" s="603"/>
      <c r="AK160" s="513"/>
      <c r="AL160" s="430"/>
      <c r="AM160" s="84" t="b">
        <v>0</v>
      </c>
    </row>
    <row r="161" spans="1:53" ht="12.75" customHeight="1">
      <c r="A161" s="85"/>
      <c r="B161" s="192"/>
      <c r="C161" s="428"/>
      <c r="D161" s="428"/>
      <c r="E161" s="428"/>
      <c r="F161" s="428"/>
      <c r="G161" s="428"/>
      <c r="H161" s="428"/>
      <c r="I161" s="428"/>
      <c r="J161" s="428"/>
      <c r="K161" s="428"/>
      <c r="L161" s="428"/>
      <c r="M161" s="428"/>
      <c r="N161" s="428"/>
      <c r="O161" s="428"/>
      <c r="P161" s="428"/>
      <c r="Q161" s="428"/>
      <c r="R161" s="428"/>
      <c r="S161" s="428"/>
      <c r="T161" s="428"/>
      <c r="U161" s="428"/>
      <c r="V161" s="428"/>
      <c r="W161" s="428"/>
      <c r="X161" s="428"/>
      <c r="Y161" s="428"/>
      <c r="Z161" s="428"/>
      <c r="AA161" s="428"/>
      <c r="AB161" s="428"/>
      <c r="AC161" s="428"/>
      <c r="AD161" s="428"/>
      <c r="AE161" s="428"/>
      <c r="AF161" s="428"/>
      <c r="AG161" s="428"/>
      <c r="AH161" s="428"/>
      <c r="AI161" s="428"/>
      <c r="AJ161" s="428"/>
      <c r="AK161" s="428"/>
      <c r="AL161" s="85"/>
      <c r="AT161" s="97"/>
      <c r="AU161" s="97"/>
      <c r="AV161" s="97"/>
      <c r="AW161" s="97"/>
      <c r="AX161" s="97"/>
    </row>
    <row r="162" spans="1:53" ht="18.75" customHeight="1">
      <c r="A162" s="85"/>
      <c r="B162" s="295" t="s">
        <v>2089</v>
      </c>
      <c r="C162" s="296"/>
      <c r="D162" s="296"/>
      <c r="E162" s="296"/>
      <c r="F162" s="296"/>
      <c r="G162" s="296"/>
      <c r="H162" s="296"/>
      <c r="I162" s="296"/>
      <c r="J162" s="296"/>
      <c r="K162" s="296"/>
      <c r="L162" s="296"/>
      <c r="M162" s="296"/>
      <c r="N162" s="296"/>
      <c r="O162" s="296"/>
      <c r="P162" s="296"/>
      <c r="Q162" s="296"/>
      <c r="R162" s="297"/>
      <c r="S162" s="297"/>
      <c r="T162" s="297"/>
      <c r="U162" s="297"/>
      <c r="V162" s="297"/>
      <c r="W162" s="297"/>
      <c r="X162" s="297"/>
      <c r="Y162" s="297"/>
      <c r="Z162" s="297"/>
      <c r="AA162" s="297"/>
      <c r="AB162" s="297"/>
      <c r="AC162" s="297"/>
      <c r="AD162" s="297"/>
      <c r="AE162" s="297"/>
      <c r="AF162" s="297"/>
      <c r="AG162" s="297"/>
      <c r="AH162" s="297"/>
      <c r="AI162" s="297"/>
      <c r="AJ162" s="298"/>
      <c r="AK162" s="136"/>
      <c r="AL162" s="85"/>
      <c r="AM162" s="299"/>
      <c r="AY162" s="97"/>
    </row>
    <row r="163" spans="1:53" s="91" customFormat="1" ht="63.75" customHeight="1">
      <c r="A163" s="90"/>
      <c r="B163" s="922"/>
      <c r="C163" s="923"/>
      <c r="D163" s="923"/>
      <c r="E163" s="923"/>
      <c r="F163" s="923"/>
      <c r="G163" s="923"/>
      <c r="H163" s="923"/>
      <c r="I163" s="923"/>
      <c r="J163" s="923"/>
      <c r="K163" s="923"/>
      <c r="L163" s="923"/>
      <c r="M163" s="923"/>
      <c r="N163" s="923"/>
      <c r="O163" s="923"/>
      <c r="P163" s="923"/>
      <c r="Q163" s="923"/>
      <c r="R163" s="923"/>
      <c r="S163" s="923"/>
      <c r="T163" s="923"/>
      <c r="U163" s="923"/>
      <c r="V163" s="923"/>
      <c r="W163" s="923"/>
      <c r="X163" s="923"/>
      <c r="Y163" s="923"/>
      <c r="Z163" s="923"/>
      <c r="AA163" s="923"/>
      <c r="AB163" s="923"/>
      <c r="AC163" s="923"/>
      <c r="AD163" s="923"/>
      <c r="AE163" s="923"/>
      <c r="AF163" s="923"/>
      <c r="AG163" s="923"/>
      <c r="AH163" s="923"/>
      <c r="AI163" s="923"/>
      <c r="AJ163" s="923"/>
      <c r="AK163" s="924"/>
      <c r="AL163" s="300"/>
      <c r="AM163" s="87"/>
      <c r="AN163" s="301"/>
      <c r="AO163" s="301"/>
      <c r="AP163" s="301"/>
      <c r="AQ163" s="301"/>
      <c r="AR163" s="301"/>
      <c r="AS163" s="301"/>
      <c r="AT163" s="301"/>
      <c r="AU163" s="301"/>
      <c r="AV163" s="301"/>
      <c r="AW163" s="301"/>
      <c r="AX163" s="301"/>
      <c r="AY163" s="301"/>
      <c r="AZ163" s="301"/>
      <c r="BA163" s="301"/>
    </row>
    <row r="164" spans="1:53" s="91" customFormat="1" ht="7.5" customHeight="1">
      <c r="A164" s="90"/>
      <c r="B164" s="105"/>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90"/>
      <c r="AM164" s="87"/>
      <c r="AN164" s="301"/>
      <c r="AO164" s="301"/>
      <c r="AP164" s="301"/>
      <c r="AQ164" s="301"/>
      <c r="AR164" s="301"/>
      <c r="AS164" s="301"/>
      <c r="AT164" s="301"/>
      <c r="AU164" s="301"/>
      <c r="AV164" s="301"/>
      <c r="AW164" s="301"/>
      <c r="AX164" s="301"/>
      <c r="AY164" s="301"/>
      <c r="AZ164" s="301"/>
      <c r="BA164" s="301"/>
    </row>
    <row r="165" spans="1:53" s="91" customFormat="1">
      <c r="A165" s="90"/>
      <c r="B165" s="302" t="s">
        <v>14</v>
      </c>
      <c r="C165" s="190" t="s">
        <v>17</v>
      </c>
      <c r="D165" s="105"/>
      <c r="E165" s="193"/>
      <c r="F165" s="105"/>
      <c r="G165" s="105"/>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06"/>
      <c r="AL165" s="90"/>
      <c r="AM165" s="87"/>
      <c r="AN165" s="148"/>
      <c r="AO165" s="148"/>
      <c r="AP165" s="148"/>
      <c r="AQ165" s="148"/>
      <c r="AR165" s="148"/>
      <c r="AS165" s="148"/>
      <c r="AT165" s="149"/>
      <c r="AU165" s="149"/>
      <c r="AV165" s="149"/>
      <c r="AW165" s="149"/>
      <c r="AX165" s="149"/>
      <c r="AY165" s="148"/>
      <c r="AZ165" s="148"/>
      <c r="BA165" s="148"/>
    </row>
    <row r="166" spans="1:53" ht="22.5" customHeight="1" thickBot="1">
      <c r="A166" s="85"/>
      <c r="B166" s="192" t="s">
        <v>14</v>
      </c>
      <c r="C166" s="887" t="s">
        <v>2183</v>
      </c>
      <c r="D166" s="887"/>
      <c r="E166" s="887"/>
      <c r="F166" s="887"/>
      <c r="G166" s="887"/>
      <c r="H166" s="887"/>
      <c r="I166" s="887"/>
      <c r="J166" s="887"/>
      <c r="K166" s="887"/>
      <c r="L166" s="887"/>
      <c r="M166" s="887"/>
      <c r="N166" s="887"/>
      <c r="O166" s="887"/>
      <c r="P166" s="887"/>
      <c r="Q166" s="887"/>
      <c r="R166" s="887"/>
      <c r="S166" s="887"/>
      <c r="T166" s="887"/>
      <c r="U166" s="887"/>
      <c r="V166" s="887"/>
      <c r="W166" s="887"/>
      <c r="X166" s="887"/>
      <c r="Y166" s="887"/>
      <c r="Z166" s="887"/>
      <c r="AA166" s="887"/>
      <c r="AB166" s="887"/>
      <c r="AC166" s="887"/>
      <c r="AD166" s="887"/>
      <c r="AE166" s="887"/>
      <c r="AF166" s="887"/>
      <c r="AG166" s="887"/>
      <c r="AH166" s="887"/>
      <c r="AI166" s="887"/>
      <c r="AJ166" s="887"/>
      <c r="AK166" s="887"/>
      <c r="AL166" s="85"/>
      <c r="AN166" s="147"/>
      <c r="AO166" s="147"/>
      <c r="AP166" s="147"/>
      <c r="AQ166" s="147"/>
      <c r="AR166" s="147"/>
      <c r="AS166" s="147"/>
      <c r="AT166" s="157"/>
      <c r="AU166" s="157"/>
      <c r="AV166" s="157"/>
      <c r="AW166" s="157"/>
      <c r="AX166" s="157"/>
      <c r="AY166" s="147"/>
      <c r="AZ166" s="147"/>
      <c r="BA166" s="147"/>
    </row>
    <row r="167" spans="1:53" s="91" customFormat="1" ht="15.75" customHeight="1" thickBot="1">
      <c r="A167" s="90"/>
      <c r="B167" s="105"/>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6" t="str">
        <f>IF(COUNTA(E171,H171,K171,T172,AA172)=5,"○","×")</f>
        <v>×</v>
      </c>
      <c r="AL167" s="90"/>
      <c r="AM167" s="87"/>
      <c r="AN167" s="301"/>
      <c r="AO167" s="301"/>
      <c r="AP167" s="301"/>
      <c r="AQ167" s="301"/>
      <c r="AR167" s="301"/>
      <c r="AS167" s="301"/>
      <c r="AT167" s="301"/>
      <c r="AU167" s="301"/>
      <c r="AV167" s="301"/>
      <c r="AW167" s="301"/>
      <c r="AX167" s="301"/>
      <c r="AY167" s="301"/>
      <c r="AZ167" s="301"/>
      <c r="BA167" s="301"/>
    </row>
    <row r="168" spans="1:53" ht="5.25" customHeight="1">
      <c r="A168" s="85"/>
      <c r="B168" s="303"/>
      <c r="C168" s="304"/>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5"/>
      <c r="AL168" s="85"/>
      <c r="AN168" s="147"/>
      <c r="AO168" s="147"/>
      <c r="AP168" s="147"/>
      <c r="AQ168" s="147"/>
      <c r="AR168" s="147"/>
      <c r="AS168" s="147"/>
      <c r="AT168" s="147"/>
      <c r="AU168" s="147"/>
      <c r="AV168" s="147"/>
      <c r="AW168" s="147"/>
      <c r="AX168" s="147"/>
      <c r="AY168" s="157"/>
      <c r="AZ168" s="147"/>
      <c r="BA168" s="147"/>
    </row>
    <row r="169" spans="1:53" ht="67.5" customHeight="1">
      <c r="A169" s="85"/>
      <c r="B169" s="306" t="s">
        <v>46</v>
      </c>
      <c r="C169" s="886" t="s">
        <v>2167</v>
      </c>
      <c r="D169" s="886"/>
      <c r="E169" s="886"/>
      <c r="F169" s="886"/>
      <c r="G169" s="886"/>
      <c r="H169" s="886"/>
      <c r="I169" s="886"/>
      <c r="J169" s="886"/>
      <c r="K169" s="886"/>
      <c r="L169" s="886"/>
      <c r="M169" s="886"/>
      <c r="N169" s="886"/>
      <c r="O169" s="886"/>
      <c r="P169" s="886"/>
      <c r="Q169" s="886"/>
      <c r="R169" s="886"/>
      <c r="S169" s="886"/>
      <c r="T169" s="886"/>
      <c r="U169" s="886"/>
      <c r="V169" s="886"/>
      <c r="W169" s="886"/>
      <c r="X169" s="886"/>
      <c r="Y169" s="886"/>
      <c r="Z169" s="886"/>
      <c r="AA169" s="886"/>
      <c r="AB169" s="886"/>
      <c r="AC169" s="886"/>
      <c r="AD169" s="886"/>
      <c r="AE169" s="886"/>
      <c r="AF169" s="886"/>
      <c r="AG169" s="886"/>
      <c r="AH169" s="886"/>
      <c r="AI169" s="886"/>
      <c r="AJ169" s="886"/>
      <c r="AK169" s="307"/>
      <c r="AL169" s="85"/>
      <c r="AN169" s="147"/>
      <c r="AO169" s="147"/>
      <c r="AP169" s="147"/>
      <c r="AQ169" s="147"/>
      <c r="AR169" s="147"/>
      <c r="AS169" s="147"/>
      <c r="AT169" s="147"/>
      <c r="AU169" s="147"/>
      <c r="AV169" s="147"/>
      <c r="AW169" s="147"/>
      <c r="AX169" s="147"/>
      <c r="AY169" s="147"/>
      <c r="AZ169" s="147"/>
      <c r="BA169" s="147"/>
    </row>
    <row r="170" spans="1:53" ht="7.5" customHeight="1">
      <c r="A170" s="85"/>
      <c r="B170" s="306"/>
      <c r="C170" s="135"/>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7"/>
      <c r="AL170" s="85"/>
    </row>
    <row r="171" spans="1:53" s="314" customFormat="1" ht="19.5" customHeight="1">
      <c r="A171" s="309"/>
      <c r="B171" s="310"/>
      <c r="C171" s="311" t="s">
        <v>9</v>
      </c>
      <c r="D171" s="311"/>
      <c r="E171" s="909"/>
      <c r="F171" s="910"/>
      <c r="G171" s="311" t="s">
        <v>2</v>
      </c>
      <c r="H171" s="909"/>
      <c r="I171" s="910"/>
      <c r="J171" s="311" t="s">
        <v>3</v>
      </c>
      <c r="K171" s="909"/>
      <c r="L171" s="910"/>
      <c r="M171" s="311" t="s">
        <v>5</v>
      </c>
      <c r="N171" s="308"/>
      <c r="O171" s="911" t="s">
        <v>22</v>
      </c>
      <c r="P171" s="911"/>
      <c r="Q171" s="911"/>
      <c r="R171" s="903" t="str">
        <f>IF(H7="","",H7)</f>
        <v/>
      </c>
      <c r="S171" s="903"/>
      <c r="T171" s="903"/>
      <c r="U171" s="903"/>
      <c r="V171" s="903"/>
      <c r="W171" s="903"/>
      <c r="X171" s="903"/>
      <c r="Y171" s="903"/>
      <c r="Z171" s="903"/>
      <c r="AA171" s="903"/>
      <c r="AB171" s="903"/>
      <c r="AC171" s="903"/>
      <c r="AD171" s="903"/>
      <c r="AE171" s="903"/>
      <c r="AF171" s="903"/>
      <c r="AG171" s="903"/>
      <c r="AH171" s="903"/>
      <c r="AI171" s="903"/>
      <c r="AJ171" s="312"/>
      <c r="AK171" s="313"/>
      <c r="AL171" s="309"/>
      <c r="AM171" s="87"/>
    </row>
    <row r="172" spans="1:53" s="314" customFormat="1" ht="15.75" customHeight="1">
      <c r="A172" s="309"/>
      <c r="B172" s="310"/>
      <c r="C172" s="315"/>
      <c r="D172" s="311"/>
      <c r="E172" s="311"/>
      <c r="F172" s="311"/>
      <c r="G172" s="311"/>
      <c r="H172" s="311"/>
      <c r="I172" s="311"/>
      <c r="J172" s="311"/>
      <c r="K172" s="311"/>
      <c r="L172" s="311"/>
      <c r="M172" s="311"/>
      <c r="N172" s="311"/>
      <c r="O172" s="892" t="s">
        <v>74</v>
      </c>
      <c r="P172" s="892"/>
      <c r="Q172" s="892"/>
      <c r="R172" s="893" t="s">
        <v>32</v>
      </c>
      <c r="S172" s="893"/>
      <c r="T172" s="894"/>
      <c r="U172" s="894"/>
      <c r="V172" s="894"/>
      <c r="W172" s="894"/>
      <c r="X172" s="894"/>
      <c r="Y172" s="908" t="s">
        <v>33</v>
      </c>
      <c r="Z172" s="908"/>
      <c r="AA172" s="894"/>
      <c r="AB172" s="894"/>
      <c r="AC172" s="894"/>
      <c r="AD172" s="894"/>
      <c r="AE172" s="894"/>
      <c r="AF172" s="894"/>
      <c r="AG172" s="894"/>
      <c r="AH172" s="894"/>
      <c r="AI172" s="894"/>
      <c r="AJ172" s="316"/>
      <c r="AK172" s="317"/>
      <c r="AL172" s="309"/>
      <c r="AM172" s="87"/>
    </row>
    <row r="173" spans="1:53" ht="7.5" customHeight="1" thickBot="1">
      <c r="A173" s="85"/>
      <c r="B173" s="318"/>
      <c r="C173" s="319"/>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1"/>
      <c r="AL173" s="85"/>
    </row>
    <row r="174" spans="1:53" ht="7.5" customHeight="1">
      <c r="A174" s="85"/>
      <c r="B174" s="86"/>
      <c r="C174" s="311"/>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5"/>
    </row>
    <row r="175" spans="1:53" ht="14.25">
      <c r="A175" s="85"/>
      <c r="B175" s="322" t="s">
        <v>79</v>
      </c>
      <c r="C175" s="323"/>
      <c r="D175" s="90"/>
      <c r="E175" s="90"/>
      <c r="F175" s="89" t="s">
        <v>81</v>
      </c>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2" t="s">
        <v>69</v>
      </c>
      <c r="C176" s="150" t="s">
        <v>1952</v>
      </c>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row>
    <row r="177" spans="1:39">
      <c r="A177" s="85"/>
      <c r="B177" s="302" t="s">
        <v>14</v>
      </c>
      <c r="C177" s="150" t="s">
        <v>1951</v>
      </c>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85"/>
    </row>
    <row r="178" spans="1:39" ht="8.25" customHeight="1">
      <c r="A178" s="85"/>
      <c r="B178" s="89"/>
      <c r="C178" s="323"/>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row>
    <row r="179" spans="1:39">
      <c r="A179" s="85"/>
      <c r="B179" s="885" t="s">
        <v>1953</v>
      </c>
      <c r="C179" s="885"/>
      <c r="D179" s="885"/>
      <c r="E179" s="885"/>
      <c r="F179" s="885"/>
      <c r="G179" s="885"/>
      <c r="H179" s="885"/>
      <c r="I179" s="885"/>
      <c r="J179" s="885"/>
      <c r="K179" s="885"/>
      <c r="L179" s="885"/>
      <c r="M179" s="885"/>
      <c r="N179" s="885"/>
      <c r="O179" s="885"/>
      <c r="P179" s="885"/>
      <c r="Q179" s="885"/>
      <c r="R179" s="885"/>
      <c r="S179" s="885"/>
      <c r="T179" s="885"/>
      <c r="U179" s="885"/>
      <c r="V179" s="885"/>
      <c r="W179" s="885"/>
      <c r="X179" s="885"/>
      <c r="Y179" s="885"/>
      <c r="Z179" s="885"/>
      <c r="AA179" s="885"/>
      <c r="AB179" s="885"/>
      <c r="AC179" s="885"/>
      <c r="AD179" s="885"/>
      <c r="AE179" s="885"/>
      <c r="AF179" s="885"/>
      <c r="AG179" s="885"/>
      <c r="AH179" s="885"/>
      <c r="AI179" s="885"/>
      <c r="AJ179" s="885"/>
      <c r="AK179" s="885"/>
      <c r="AL179" s="85"/>
    </row>
    <row r="180" spans="1:39">
      <c r="A180" s="85"/>
      <c r="B180" s="925" t="s">
        <v>83</v>
      </c>
      <c r="C180" s="704" t="s">
        <v>1957</v>
      </c>
      <c r="D180" s="705"/>
      <c r="E180" s="705"/>
      <c r="F180" s="705"/>
      <c r="G180" s="705"/>
      <c r="H180" s="705"/>
      <c r="I180" s="705"/>
      <c r="J180" s="705"/>
      <c r="K180" s="705"/>
      <c r="L180" s="705"/>
      <c r="M180" s="705"/>
      <c r="N180" s="705"/>
      <c r="O180" s="705"/>
      <c r="P180" s="705"/>
      <c r="Q180" s="705"/>
      <c r="R180" s="705"/>
      <c r="S180" s="705"/>
      <c r="T180" s="705"/>
      <c r="U180" s="705"/>
      <c r="V180" s="705"/>
      <c r="W180" s="705"/>
      <c r="X180" s="705"/>
      <c r="Y180" s="705"/>
      <c r="Z180" s="705"/>
      <c r="AA180" s="705"/>
      <c r="AB180" s="705"/>
      <c r="AC180" s="705"/>
      <c r="AD180" s="705"/>
      <c r="AE180" s="705"/>
      <c r="AF180" s="705"/>
      <c r="AG180" s="705"/>
      <c r="AH180" s="705"/>
      <c r="AI180" s="705"/>
      <c r="AJ180" s="927"/>
      <c r="AK180" s="324" t="str">
        <f>Y21</f>
        <v>○</v>
      </c>
      <c r="AL180" s="85"/>
    </row>
    <row r="181" spans="1:39">
      <c r="A181" s="85"/>
      <c r="B181" s="926"/>
      <c r="C181" s="912" t="s">
        <v>2059</v>
      </c>
      <c r="D181" s="913"/>
      <c r="E181" s="913"/>
      <c r="F181" s="913"/>
      <c r="G181" s="913"/>
      <c r="H181" s="913"/>
      <c r="I181" s="913"/>
      <c r="J181" s="913"/>
      <c r="K181" s="913"/>
      <c r="L181" s="913"/>
      <c r="M181" s="913"/>
      <c r="N181" s="913"/>
      <c r="O181" s="913"/>
      <c r="P181" s="913"/>
      <c r="Q181" s="913"/>
      <c r="R181" s="913"/>
      <c r="S181" s="913"/>
      <c r="T181" s="913"/>
      <c r="U181" s="913"/>
      <c r="V181" s="913"/>
      <c r="W181" s="913"/>
      <c r="X181" s="913"/>
      <c r="Y181" s="913"/>
      <c r="Z181" s="913"/>
      <c r="AA181" s="913"/>
      <c r="AB181" s="913"/>
      <c r="AC181" s="913"/>
      <c r="AD181" s="913"/>
      <c r="AE181" s="913"/>
      <c r="AF181" s="913"/>
      <c r="AG181" s="913"/>
      <c r="AH181" s="913"/>
      <c r="AI181" s="913"/>
      <c r="AJ181" s="914"/>
      <c r="AK181" s="324" t="str">
        <f>IF(Y25="○","○",IF(AA25="○","○",""))</f>
        <v/>
      </c>
      <c r="AL181" s="85"/>
    </row>
    <row r="182" spans="1:39">
      <c r="A182" s="85"/>
      <c r="B182" s="325" t="s">
        <v>82</v>
      </c>
      <c r="C182" s="928" t="s">
        <v>1958</v>
      </c>
      <c r="D182" s="929"/>
      <c r="E182" s="929"/>
      <c r="F182" s="929"/>
      <c r="G182" s="929"/>
      <c r="H182" s="929"/>
      <c r="I182" s="929"/>
      <c r="J182" s="929"/>
      <c r="K182" s="929"/>
      <c r="L182" s="929"/>
      <c r="M182" s="929"/>
      <c r="N182" s="929"/>
      <c r="O182" s="929"/>
      <c r="P182" s="929"/>
      <c r="Q182" s="929"/>
      <c r="R182" s="929"/>
      <c r="S182" s="929"/>
      <c r="T182" s="929"/>
      <c r="U182" s="929"/>
      <c r="V182" s="929"/>
      <c r="W182" s="929"/>
      <c r="X182" s="929"/>
      <c r="Y182" s="929"/>
      <c r="Z182" s="929"/>
      <c r="AA182" s="929"/>
      <c r="AB182" s="929"/>
      <c r="AC182" s="929"/>
      <c r="AD182" s="929"/>
      <c r="AE182" s="929"/>
      <c r="AF182" s="929"/>
      <c r="AG182" s="929"/>
      <c r="AH182" s="929"/>
      <c r="AI182" s="929"/>
      <c r="AJ182" s="930"/>
      <c r="AK182" s="324" t="str">
        <f>Y36</f>
        <v>○</v>
      </c>
      <c r="AL182" s="85"/>
    </row>
    <row r="183" spans="1:39" ht="9"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row>
    <row r="184" spans="1:39">
      <c r="A184" s="85"/>
      <c r="B184" s="885" t="s">
        <v>1954</v>
      </c>
      <c r="C184" s="885"/>
      <c r="D184" s="885"/>
      <c r="E184" s="885"/>
      <c r="F184" s="885"/>
      <c r="G184" s="885"/>
      <c r="H184" s="885"/>
      <c r="I184" s="885"/>
      <c r="J184" s="885"/>
      <c r="K184" s="885"/>
      <c r="L184" s="885"/>
      <c r="M184" s="885"/>
      <c r="N184" s="885"/>
      <c r="O184" s="885"/>
      <c r="P184" s="885"/>
      <c r="Q184" s="885"/>
      <c r="R184" s="885"/>
      <c r="S184" s="885"/>
      <c r="T184" s="885"/>
      <c r="U184" s="885"/>
      <c r="V184" s="885"/>
      <c r="W184" s="885"/>
      <c r="X184" s="885"/>
      <c r="Y184" s="885"/>
      <c r="Z184" s="885"/>
      <c r="AA184" s="885"/>
      <c r="AB184" s="885"/>
      <c r="AC184" s="885"/>
      <c r="AD184" s="885"/>
      <c r="AE184" s="885"/>
      <c r="AF184" s="885"/>
      <c r="AG184" s="885"/>
      <c r="AH184" s="885"/>
      <c r="AI184" s="885"/>
      <c r="AJ184" s="885"/>
      <c r="AK184" s="885"/>
      <c r="AL184" s="85"/>
    </row>
    <row r="185" spans="1:39" ht="13.5" customHeight="1">
      <c r="A185" s="85"/>
      <c r="B185" s="326" t="s">
        <v>83</v>
      </c>
      <c r="C185" s="704" t="s">
        <v>1959</v>
      </c>
      <c r="D185" s="705"/>
      <c r="E185" s="705"/>
      <c r="F185" s="705"/>
      <c r="G185" s="705"/>
      <c r="H185" s="705"/>
      <c r="I185" s="706"/>
      <c r="J185" s="904" t="s">
        <v>1968</v>
      </c>
      <c r="K185" s="904"/>
      <c r="L185" s="904"/>
      <c r="M185" s="904"/>
      <c r="N185" s="904"/>
      <c r="O185" s="904"/>
      <c r="P185" s="904"/>
      <c r="Q185" s="904"/>
      <c r="R185" s="904"/>
      <c r="S185" s="904"/>
      <c r="T185" s="904"/>
      <c r="U185" s="904"/>
      <c r="V185" s="904"/>
      <c r="W185" s="904"/>
      <c r="X185" s="904"/>
      <c r="Y185" s="904"/>
      <c r="Z185" s="904"/>
      <c r="AA185" s="904"/>
      <c r="AB185" s="904"/>
      <c r="AC185" s="904"/>
      <c r="AD185" s="904"/>
      <c r="AE185" s="904"/>
      <c r="AF185" s="904"/>
      <c r="AG185" s="904"/>
      <c r="AH185" s="904"/>
      <c r="AI185" s="904"/>
      <c r="AJ185" s="905"/>
      <c r="AK185" s="324" t="str">
        <f>AH61</f>
        <v/>
      </c>
      <c r="AL185" s="85"/>
    </row>
    <row r="186" spans="1:39" ht="27.75" customHeight="1">
      <c r="A186" s="85"/>
      <c r="B186" s="920" t="s">
        <v>82</v>
      </c>
      <c r="C186" s="904" t="s">
        <v>1960</v>
      </c>
      <c r="D186" s="904"/>
      <c r="E186" s="904"/>
      <c r="F186" s="904"/>
      <c r="G186" s="904"/>
      <c r="H186" s="904"/>
      <c r="I186" s="904"/>
      <c r="J186" s="906" t="s">
        <v>1961</v>
      </c>
      <c r="K186" s="906"/>
      <c r="L186" s="906"/>
      <c r="M186" s="906"/>
      <c r="N186" s="906"/>
      <c r="O186" s="906"/>
      <c r="P186" s="906"/>
      <c r="Q186" s="906"/>
      <c r="R186" s="906"/>
      <c r="S186" s="906"/>
      <c r="T186" s="906"/>
      <c r="U186" s="906"/>
      <c r="V186" s="906"/>
      <c r="W186" s="906"/>
      <c r="X186" s="906"/>
      <c r="Y186" s="906"/>
      <c r="Z186" s="906"/>
      <c r="AA186" s="906"/>
      <c r="AB186" s="906"/>
      <c r="AC186" s="906"/>
      <c r="AD186" s="906"/>
      <c r="AE186" s="906"/>
      <c r="AF186" s="906"/>
      <c r="AG186" s="906"/>
      <c r="AH186" s="906"/>
      <c r="AI186" s="906"/>
      <c r="AJ186" s="907"/>
      <c r="AK186" s="324" t="str">
        <f>AB67</f>
        <v/>
      </c>
      <c r="AL186" s="85"/>
    </row>
    <row r="187" spans="1:39" ht="27" customHeight="1">
      <c r="A187" s="85"/>
      <c r="B187" s="920"/>
      <c r="C187" s="904"/>
      <c r="D187" s="904"/>
      <c r="E187" s="904"/>
      <c r="F187" s="904"/>
      <c r="G187" s="904"/>
      <c r="H187" s="904"/>
      <c r="I187" s="904"/>
      <c r="J187" s="906" t="s">
        <v>1969</v>
      </c>
      <c r="K187" s="906"/>
      <c r="L187" s="906"/>
      <c r="M187" s="906"/>
      <c r="N187" s="906"/>
      <c r="O187" s="906"/>
      <c r="P187" s="906"/>
      <c r="Q187" s="906"/>
      <c r="R187" s="906"/>
      <c r="S187" s="906"/>
      <c r="T187" s="906"/>
      <c r="U187" s="906"/>
      <c r="V187" s="906"/>
      <c r="W187" s="906"/>
      <c r="X187" s="906"/>
      <c r="Y187" s="906"/>
      <c r="Z187" s="906"/>
      <c r="AA187" s="906"/>
      <c r="AB187" s="906"/>
      <c r="AC187" s="906"/>
      <c r="AD187" s="906"/>
      <c r="AE187" s="906"/>
      <c r="AF187" s="906"/>
      <c r="AG187" s="906"/>
      <c r="AH187" s="906"/>
      <c r="AI187" s="906"/>
      <c r="AJ187" s="907"/>
      <c r="AK187" s="324" t="str">
        <f>AC71</f>
        <v/>
      </c>
      <c r="AL187" s="85"/>
    </row>
    <row r="188" spans="1:39">
      <c r="A188" s="85"/>
      <c r="B188" s="920"/>
      <c r="C188" s="904"/>
      <c r="D188" s="904"/>
      <c r="E188" s="904"/>
      <c r="F188" s="904"/>
      <c r="G188" s="904"/>
      <c r="H188" s="904"/>
      <c r="I188" s="904"/>
      <c r="J188" s="904" t="s">
        <v>2186</v>
      </c>
      <c r="K188" s="904"/>
      <c r="L188" s="904"/>
      <c r="M188" s="904"/>
      <c r="N188" s="904"/>
      <c r="O188" s="904"/>
      <c r="P188" s="904"/>
      <c r="Q188" s="904"/>
      <c r="R188" s="904"/>
      <c r="S188" s="904"/>
      <c r="T188" s="904"/>
      <c r="U188" s="904"/>
      <c r="V188" s="904"/>
      <c r="W188" s="904"/>
      <c r="X188" s="904"/>
      <c r="Y188" s="904"/>
      <c r="Z188" s="904"/>
      <c r="AA188" s="904"/>
      <c r="AB188" s="904"/>
      <c r="AC188" s="904"/>
      <c r="AD188" s="904"/>
      <c r="AE188" s="904"/>
      <c r="AF188" s="904"/>
      <c r="AG188" s="904"/>
      <c r="AH188" s="904"/>
      <c r="AI188" s="904"/>
      <c r="AJ188" s="905"/>
      <c r="AK188" s="324" t="str">
        <f>AI74</f>
        <v/>
      </c>
      <c r="AL188" s="85"/>
    </row>
    <row r="189" spans="1:39">
      <c r="A189" s="85"/>
      <c r="B189" s="920"/>
      <c r="C189" s="904"/>
      <c r="D189" s="904"/>
      <c r="E189" s="904"/>
      <c r="F189" s="904"/>
      <c r="G189" s="904"/>
      <c r="H189" s="904"/>
      <c r="I189" s="904"/>
      <c r="J189" s="906" t="s">
        <v>1970</v>
      </c>
      <c r="K189" s="906"/>
      <c r="L189" s="906"/>
      <c r="M189" s="906"/>
      <c r="N189" s="906"/>
      <c r="O189" s="906"/>
      <c r="P189" s="906"/>
      <c r="Q189" s="906"/>
      <c r="R189" s="906"/>
      <c r="S189" s="906"/>
      <c r="T189" s="906"/>
      <c r="U189" s="906"/>
      <c r="V189" s="906"/>
      <c r="W189" s="906"/>
      <c r="X189" s="906"/>
      <c r="Y189" s="906"/>
      <c r="Z189" s="906"/>
      <c r="AA189" s="906"/>
      <c r="AB189" s="906"/>
      <c r="AC189" s="906"/>
      <c r="AD189" s="906"/>
      <c r="AE189" s="906"/>
      <c r="AF189" s="906"/>
      <c r="AG189" s="906"/>
      <c r="AH189" s="906"/>
      <c r="AI189" s="906"/>
      <c r="AJ189" s="907"/>
      <c r="AK189" s="324" t="str">
        <f>AI78</f>
        <v/>
      </c>
      <c r="AL189" s="85"/>
    </row>
    <row r="190" spans="1:39" ht="25.5" customHeight="1">
      <c r="A190" s="85"/>
      <c r="B190" s="920" t="s">
        <v>1980</v>
      </c>
      <c r="C190" s="876" t="s">
        <v>1963</v>
      </c>
      <c r="D190" s="876"/>
      <c r="E190" s="876"/>
      <c r="F190" s="876"/>
      <c r="G190" s="876"/>
      <c r="H190" s="876"/>
      <c r="I190" s="876"/>
      <c r="J190" s="877" t="s">
        <v>1978</v>
      </c>
      <c r="K190" s="877"/>
      <c r="L190" s="877"/>
      <c r="M190" s="877"/>
      <c r="N190" s="877"/>
      <c r="O190" s="877"/>
      <c r="P190" s="877"/>
      <c r="Q190" s="877"/>
      <c r="R190" s="877"/>
      <c r="S190" s="877"/>
      <c r="T190" s="877"/>
      <c r="U190" s="877"/>
      <c r="V190" s="877"/>
      <c r="W190" s="877"/>
      <c r="X190" s="877"/>
      <c r="Y190" s="877"/>
      <c r="Z190" s="877"/>
      <c r="AA190" s="877"/>
      <c r="AB190" s="877"/>
      <c r="AC190" s="877"/>
      <c r="AD190" s="877"/>
      <c r="AE190" s="877"/>
      <c r="AF190" s="877"/>
      <c r="AG190" s="877"/>
      <c r="AH190" s="877"/>
      <c r="AI190" s="877"/>
      <c r="AJ190" s="878"/>
      <c r="AK190" s="324" t="str">
        <f>IF(AM82=TRUE,"",IF(AI84="該当",IF(AND(T89="○",T95="○"),"○","×"),""))</f>
        <v/>
      </c>
      <c r="AL190" s="85"/>
      <c r="AM190" s="327"/>
    </row>
    <row r="191" spans="1:39" ht="25.5" customHeight="1">
      <c r="A191" s="85"/>
      <c r="B191" s="920"/>
      <c r="C191" s="876"/>
      <c r="D191" s="876"/>
      <c r="E191" s="876"/>
      <c r="F191" s="876"/>
      <c r="G191" s="876"/>
      <c r="H191" s="876"/>
      <c r="I191" s="876"/>
      <c r="J191" s="877" t="s">
        <v>1979</v>
      </c>
      <c r="K191" s="877"/>
      <c r="L191" s="877"/>
      <c r="M191" s="877"/>
      <c r="N191" s="877"/>
      <c r="O191" s="877"/>
      <c r="P191" s="877"/>
      <c r="Q191" s="877"/>
      <c r="R191" s="877"/>
      <c r="S191" s="877"/>
      <c r="T191" s="877"/>
      <c r="U191" s="877"/>
      <c r="V191" s="877"/>
      <c r="W191" s="877"/>
      <c r="X191" s="877"/>
      <c r="Y191" s="877"/>
      <c r="Z191" s="877"/>
      <c r="AA191" s="877"/>
      <c r="AB191" s="877"/>
      <c r="AC191" s="877"/>
      <c r="AD191" s="877"/>
      <c r="AE191" s="877"/>
      <c r="AF191" s="877"/>
      <c r="AG191" s="877"/>
      <c r="AH191" s="877"/>
      <c r="AI191" s="877"/>
      <c r="AJ191" s="878"/>
      <c r="AK191" s="324" t="str">
        <f>IF(AM82=TRUE,"",IF(AI86="該当",IF(OR(T89="○",T95="○"),"○","×"),""))</f>
        <v>×</v>
      </c>
      <c r="AL191" s="85"/>
    </row>
    <row r="192" spans="1:39" ht="15" customHeight="1">
      <c r="A192" s="85"/>
      <c r="B192" s="328" t="s">
        <v>1962</v>
      </c>
      <c r="C192" s="876" t="s">
        <v>1964</v>
      </c>
      <c r="D192" s="876"/>
      <c r="E192" s="876"/>
      <c r="F192" s="876"/>
      <c r="G192" s="876"/>
      <c r="H192" s="876"/>
      <c r="I192" s="876"/>
      <c r="J192" s="877" t="s">
        <v>1976</v>
      </c>
      <c r="K192" s="877"/>
      <c r="L192" s="877"/>
      <c r="M192" s="877"/>
      <c r="N192" s="877"/>
      <c r="O192" s="877"/>
      <c r="P192" s="877"/>
      <c r="Q192" s="877"/>
      <c r="R192" s="877"/>
      <c r="S192" s="877"/>
      <c r="T192" s="877"/>
      <c r="U192" s="877"/>
      <c r="V192" s="877"/>
      <c r="W192" s="877"/>
      <c r="X192" s="877"/>
      <c r="Y192" s="877"/>
      <c r="Z192" s="877"/>
      <c r="AA192" s="877"/>
      <c r="AB192" s="877"/>
      <c r="AC192" s="877"/>
      <c r="AD192" s="877"/>
      <c r="AE192" s="877"/>
      <c r="AF192" s="877"/>
      <c r="AG192" s="877"/>
      <c r="AH192" s="877"/>
      <c r="AI192" s="877"/>
      <c r="AJ192" s="878"/>
      <c r="AK192" s="324" t="str">
        <f>S107</f>
        <v/>
      </c>
      <c r="AL192" s="85"/>
    </row>
    <row r="193" spans="1:38" ht="37.5" customHeight="1">
      <c r="A193" s="85"/>
      <c r="B193" s="328" t="s">
        <v>1981</v>
      </c>
      <c r="C193" s="876" t="s">
        <v>1965</v>
      </c>
      <c r="D193" s="876"/>
      <c r="E193" s="876"/>
      <c r="F193" s="876"/>
      <c r="G193" s="876"/>
      <c r="H193" s="876"/>
      <c r="I193" s="876"/>
      <c r="J193" s="877" t="s">
        <v>1977</v>
      </c>
      <c r="K193" s="877"/>
      <c r="L193" s="877"/>
      <c r="M193" s="877"/>
      <c r="N193" s="877"/>
      <c r="O193" s="877"/>
      <c r="P193" s="877"/>
      <c r="Q193" s="877"/>
      <c r="R193" s="877"/>
      <c r="S193" s="877"/>
      <c r="T193" s="877"/>
      <c r="U193" s="877"/>
      <c r="V193" s="877"/>
      <c r="W193" s="877"/>
      <c r="X193" s="877"/>
      <c r="Y193" s="877"/>
      <c r="Z193" s="877"/>
      <c r="AA193" s="877"/>
      <c r="AB193" s="877"/>
      <c r="AC193" s="877"/>
      <c r="AD193" s="877"/>
      <c r="AE193" s="877"/>
      <c r="AF193" s="877"/>
      <c r="AG193" s="877"/>
      <c r="AH193" s="877"/>
      <c r="AI193" s="877"/>
      <c r="AJ193" s="878"/>
      <c r="AK193" s="324" t="str">
        <f>IF(OR(AND(S117&lt;&gt;"×",S118&lt;&gt;"×",S119&lt;&gt;"×"),AK121="○"),"○","×")</f>
        <v>○</v>
      </c>
      <c r="AL193" s="85"/>
    </row>
    <row r="194" spans="1:38">
      <c r="A194" s="85"/>
      <c r="B194" s="329" t="s">
        <v>1982</v>
      </c>
      <c r="C194" s="901" t="s">
        <v>1966</v>
      </c>
      <c r="D194" s="901"/>
      <c r="E194" s="901"/>
      <c r="F194" s="901"/>
      <c r="G194" s="901"/>
      <c r="H194" s="901"/>
      <c r="I194" s="901"/>
      <c r="J194" s="901" t="s">
        <v>1967</v>
      </c>
      <c r="K194" s="901"/>
      <c r="L194" s="901"/>
      <c r="M194" s="901"/>
      <c r="N194" s="901"/>
      <c r="O194" s="901"/>
      <c r="P194" s="901"/>
      <c r="Q194" s="901"/>
      <c r="R194" s="901"/>
      <c r="S194" s="901"/>
      <c r="T194" s="901"/>
      <c r="U194" s="901"/>
      <c r="V194" s="901"/>
      <c r="W194" s="901"/>
      <c r="X194" s="901"/>
      <c r="Y194" s="901"/>
      <c r="Z194" s="901"/>
      <c r="AA194" s="901"/>
      <c r="AB194" s="901"/>
      <c r="AC194" s="901"/>
      <c r="AD194" s="901"/>
      <c r="AE194" s="901"/>
      <c r="AF194" s="901"/>
      <c r="AG194" s="901"/>
      <c r="AH194" s="901"/>
      <c r="AI194" s="901"/>
      <c r="AJ194" s="902"/>
      <c r="AK194" s="330" t="str">
        <f>AK135</f>
        <v>×</v>
      </c>
      <c r="AL194" s="85"/>
    </row>
    <row r="195" spans="1:38">
      <c r="A195" s="85"/>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85"/>
    </row>
    <row r="196" spans="1:38">
      <c r="A196" s="147"/>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147"/>
    </row>
    <row r="197" spans="1:38">
      <c r="A197" s="147"/>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1"/>
      <c r="AF197" s="331"/>
      <c r="AG197" s="331"/>
      <c r="AH197" s="331"/>
      <c r="AI197" s="331"/>
      <c r="AJ197" s="331"/>
      <c r="AK197" s="331"/>
      <c r="AL197" s="147"/>
    </row>
    <row r="198" spans="1:38">
      <c r="A198" s="147"/>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147"/>
    </row>
    <row r="199" spans="1:38">
      <c r="A199" s="147"/>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E199" s="331"/>
      <c r="AF199" s="331"/>
      <c r="AG199" s="331"/>
      <c r="AH199" s="331"/>
      <c r="AI199" s="331"/>
      <c r="AJ199" s="331"/>
      <c r="AK199" s="331"/>
      <c r="AL199" s="147"/>
    </row>
    <row r="200" spans="1:38">
      <c r="A200" s="147"/>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331"/>
      <c r="AL200" s="147"/>
    </row>
    <row r="201" spans="1:38">
      <c r="A201" s="147"/>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E201" s="331"/>
      <c r="AF201" s="331"/>
      <c r="AG201" s="331"/>
      <c r="AH201" s="331"/>
      <c r="AI201" s="331"/>
      <c r="AJ201" s="331"/>
      <c r="AK201" s="331"/>
      <c r="AL201" s="147"/>
    </row>
    <row r="202" spans="1:38">
      <c r="A202" s="147"/>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E202" s="331"/>
      <c r="AF202" s="331"/>
      <c r="AG202" s="331"/>
      <c r="AH202" s="331"/>
      <c r="AI202" s="331"/>
      <c r="AJ202" s="331"/>
      <c r="AK202" s="331"/>
      <c r="AL202" s="147"/>
    </row>
    <row r="203" spans="1:38">
      <c r="A203" s="147"/>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147"/>
    </row>
    <row r="204" spans="1:38">
      <c r="A204" s="147"/>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147"/>
    </row>
    <row r="205" spans="1:38">
      <c r="A205" s="147"/>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E205" s="331"/>
      <c r="AF205" s="331"/>
      <c r="AG205" s="331"/>
      <c r="AH205" s="331"/>
      <c r="AI205" s="331"/>
      <c r="AJ205" s="331"/>
      <c r="AK205" s="331"/>
      <c r="AL205" s="147"/>
    </row>
    <row r="206" spans="1:38">
      <c r="A206" s="147"/>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147"/>
    </row>
    <row r="207" spans="1:38">
      <c r="A207" s="147"/>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147"/>
    </row>
    <row r="208" spans="1:38">
      <c r="A208" s="147"/>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147"/>
    </row>
    <row r="209" spans="1:38">
      <c r="A209" s="147"/>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147"/>
    </row>
    <row r="210" spans="1:38">
      <c r="A210" s="147"/>
      <c r="B210" s="147"/>
      <c r="C210" s="331"/>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row>
    <row r="211" spans="1:38">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row>
    <row r="212" spans="1:38">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row>
    <row r="213" spans="1:38">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row>
    <row r="214" spans="1:38">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row>
  </sheetData>
  <sheetProtection algorithmName="SHA-512" hashValue="fZq+hcRsGao6uU2lZLULH0OozPZy0QwllLK7hjFOxfawICB3UuxPeBw7aDoVquKmXZKKOadlLFWldQW/aHSbzg==" saltValue="/amDyf4Bneo3VtEvC6gJVw==" spinCount="100000" sheet="1"/>
  <dataConsolidate/>
  <mergeCells count="270">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36:P36"/>
    <mergeCell ref="C49:AK49"/>
    <mergeCell ref="C50:AK50"/>
    <mergeCell ref="C51:AK51"/>
    <mergeCell ref="C41:P41"/>
    <mergeCell ref="C42:P42"/>
    <mergeCell ref="C43:P43"/>
    <mergeCell ref="Q42:V42"/>
    <mergeCell ref="Q43:V43"/>
    <mergeCell ref="C39:P39"/>
    <mergeCell ref="Q39:V39"/>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s>
  <phoneticPr fontId="8"/>
  <conditionalFormatting sqref="B53:AK56">
    <cfRule type="expression" dxfId="63" priority="68">
      <formula>$Q$46=""</formula>
    </cfRule>
  </conditionalFormatting>
  <conditionalFormatting sqref="B84:AK84">
    <cfRule type="expression" dxfId="62" priority="65">
      <formula>$AI$84=""</formula>
    </cfRule>
  </conditionalFormatting>
  <conditionalFormatting sqref="B86:AK86">
    <cfRule type="expression" dxfId="61" priority="63">
      <formula>$AI$86=""</formula>
    </cfRule>
  </conditionalFormatting>
  <conditionalFormatting sqref="B107:AK112">
    <cfRule type="expression" dxfId="60" priority="62">
      <formula>$AM$106="記入不要"</formula>
    </cfRule>
  </conditionalFormatting>
  <conditionalFormatting sqref="S117">
    <cfRule type="expression" dxfId="59" priority="60">
      <formula>$S$117="○"</formula>
    </cfRule>
  </conditionalFormatting>
  <conditionalFormatting sqref="S118">
    <cfRule type="expression" dxfId="58" priority="59">
      <formula>$S$118="○"</formula>
    </cfRule>
  </conditionalFormatting>
  <conditionalFormatting sqref="S119">
    <cfRule type="expression" dxfId="57" priority="58">
      <formula>$S$119="○"</formula>
    </cfRule>
  </conditionalFormatting>
  <conditionalFormatting sqref="B129:AK130">
    <cfRule type="expression" dxfId="56" priority="53">
      <formula>$AI$129=""</formula>
    </cfRule>
  </conditionalFormatting>
  <conditionalFormatting sqref="B132:AK134 B161:AK161">
    <cfRule type="expression" dxfId="55" priority="52">
      <formula>$AI$132=""</formula>
    </cfRule>
  </conditionalFormatting>
  <conditionalFormatting sqref="B84:AK101">
    <cfRule type="expression" dxfId="54" priority="51">
      <formula>$AM$82=TRUE</formula>
    </cfRule>
  </conditionalFormatting>
  <conditionalFormatting sqref="B105:AK112">
    <cfRule type="expression" dxfId="53" priority="50">
      <formula>$AM$103=TRUE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8:BA98">
    <cfRule type="expression" dxfId="47" priority="35">
      <formula>OR(AND($AM$95=FALSE,$J$98=""),AND($AN$95=TRUE,$J$98&lt;&gt;""))</formula>
    </cfRule>
  </conditionalFormatting>
  <conditionalFormatting sqref="AM100:BA100">
    <cfRule type="expression" dxfId="46" priority="34">
      <formula>OR(AND($AO$95=FALSE,$J$100=""),AND($AO$95=TRUE,$J$100&lt;&gt;""))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4:BA75">
    <cfRule type="expression" dxfId="42" priority="21">
      <formula>OR($U$71=0,$AI$74="○")</formula>
    </cfRule>
  </conditionalFormatting>
  <conditionalFormatting sqref="AM78:BA79">
    <cfRule type="expression" dxfId="41" priority="20">
      <formula>OR($U$71=0,$AI$78="○")</formula>
    </cfRule>
  </conditionalFormatting>
  <conditionalFormatting sqref="B121:AK126">
    <cfRule type="expression" dxfId="40" priority="87">
      <formula>$AM$117&lt;&gt;"×"</formula>
    </cfRule>
  </conditionalFormatting>
  <conditionalFormatting sqref="AM36:BA40">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60:BA60">
    <cfRule type="expression" dxfId="35" priority="13">
      <formula>$AH$60&lt;&gt;"×"</formula>
    </cfRule>
  </conditionalFormatting>
  <conditionalFormatting sqref="AM60:BA61">
    <cfRule type="expression" dxfId="34" priority="12">
      <formula>AND($AH$60&lt;&gt;"×",$AH$61&lt;&gt;"×")</formula>
    </cfRule>
  </conditionalFormatting>
  <conditionalFormatting sqref="AM61:BA61">
    <cfRule type="expression" dxfId="33" priority="14">
      <formula>$AH$61&lt;&gt;"×"</formula>
    </cfRule>
  </conditionalFormatting>
  <conditionalFormatting sqref="AN126:BA126">
    <cfRule type="expression" dxfId="32" priority="11">
      <formula>OR(AND($AM$126=FALSE),AND($AM$126=TRUE,$F$126&lt;&gt;""))</formula>
    </cfRule>
  </conditionalFormatting>
  <conditionalFormatting sqref="AM67:BA68">
    <cfRule type="expression" dxfId="31" priority="10">
      <formula>$AB$67&lt;&gt;"×"</formula>
    </cfRule>
  </conditionalFormatting>
  <conditionalFormatting sqref="AM121:BA121">
    <cfRule type="expression" dxfId="30" priority="9">
      <formula>OR($AM$117&lt;&gt;"×",$AK$121="○")</formula>
    </cfRule>
  </conditionalFormatting>
  <conditionalFormatting sqref="AK28">
    <cfRule type="expression" dxfId="29" priority="8">
      <formula>$AM$82=TRUE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80:AK182">
    <cfRule type="expression" dxfId="26" priority="5">
      <formula>AK180=""</formula>
    </cfRule>
  </conditionalFormatting>
  <conditionalFormatting sqref="AK185:AK194">
    <cfRule type="expression" dxfId="25" priority="4">
      <formula>AK185=""</formula>
    </cfRule>
  </conditionalFormatting>
  <conditionalFormatting sqref="AN135:AY135">
    <cfRule type="expression" dxfId="24" priority="2">
      <formula>OR($AI$132="該当",AND($AI$129="該当",$AK$135="○"))</formula>
    </cfRule>
  </conditionalFormatting>
  <conditionalFormatting sqref="AN133:AY133">
    <cfRule type="expression" dxfId="23"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161925</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180975</xdr:rowOff>
                  </from>
                  <to>
                    <xdr:col>6</xdr:col>
                    <xdr:colOff>0</xdr:colOff>
                    <xdr:row>144</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28575</xdr:rowOff>
                  </from>
                  <to>
                    <xdr:col>6</xdr:col>
                    <xdr:colOff>0</xdr:colOff>
                    <xdr:row>148</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257175</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161925</xdr:rowOff>
                  </from>
                  <to>
                    <xdr:col>6</xdr:col>
                    <xdr:colOff>0</xdr:colOff>
                    <xdr:row>151</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161925</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180975</xdr:rowOff>
                  </from>
                  <to>
                    <xdr:col>6</xdr:col>
                    <xdr:colOff>0</xdr:colOff>
                    <xdr:row>153</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'別紙様式3-2（４・５月）'!$AF$6="継続ベア加算なし"</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F3" sqref="F3:M3"/>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7" customWidth="1"/>
    <col min="21" max="21" width="12.5" style="87" customWidth="1"/>
    <col min="22" max="22" width="11.125" style="87" customWidth="1"/>
    <col min="23" max="23" width="10.25" style="87" customWidth="1"/>
    <col min="24" max="24" width="4.875" style="147" customWidth="1"/>
    <col min="25" max="25" width="5.375" style="147" customWidth="1"/>
    <col min="26" max="26" width="11" style="87" customWidth="1"/>
    <col min="27" max="27" width="11.875" style="87" customWidth="1"/>
    <col min="28" max="28" width="10.875" style="87" customWidth="1"/>
    <col min="29" max="29" width="7.5" style="85" customWidth="1"/>
    <col min="30" max="30" width="31.25" style="360" hidden="1" customWidth="1"/>
    <col min="31" max="33" width="28.375" style="360" hidden="1" customWidth="1"/>
    <col min="34" max="16384" width="9" style="361"/>
  </cols>
  <sheetData>
    <row r="1" spans="1:33" ht="27" customHeight="1">
      <c r="A1" s="357" t="s">
        <v>2011</v>
      </c>
      <c r="B1" s="358"/>
      <c r="C1" s="86"/>
      <c r="D1" s="86"/>
      <c r="E1" s="86"/>
      <c r="F1" s="86"/>
      <c r="G1" s="86"/>
      <c r="H1" s="86"/>
      <c r="I1" s="86"/>
      <c r="J1" s="86"/>
      <c r="K1" s="86"/>
      <c r="L1" s="86"/>
      <c r="M1" s="86"/>
      <c r="N1" s="86"/>
      <c r="O1" s="86"/>
      <c r="P1" s="86"/>
      <c r="Q1" s="86"/>
      <c r="R1" s="86"/>
      <c r="S1" s="86"/>
      <c r="T1" s="86"/>
      <c r="U1" s="86"/>
      <c r="V1" s="86"/>
      <c r="W1" s="86"/>
      <c r="X1" s="86"/>
      <c r="Y1" s="86"/>
      <c r="Z1" s="86"/>
      <c r="AA1" s="359" t="s">
        <v>16</v>
      </c>
      <c r="AB1" s="968" t="str">
        <f>IF(基本情報入力シート!C32="","",基本情報入力シート!C32)</f>
        <v/>
      </c>
      <c r="AC1" s="968"/>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75" t="s">
        <v>22</v>
      </c>
      <c r="B3" s="975"/>
      <c r="C3" s="975"/>
      <c r="D3" s="975"/>
      <c r="E3" s="976"/>
      <c r="F3" s="1014" t="str">
        <f>IF(基本情報入力シート!M37="","",基本情報入力シート!M37)</f>
        <v/>
      </c>
      <c r="G3" s="1015"/>
      <c r="H3" s="1015"/>
      <c r="I3" s="1015"/>
      <c r="J3" s="1015"/>
      <c r="K3" s="1015"/>
      <c r="L3" s="1015"/>
      <c r="M3" s="1016"/>
      <c r="N3" s="85"/>
      <c r="O3" s="85"/>
      <c r="P3" s="85"/>
      <c r="Q3" s="85"/>
      <c r="R3" s="85"/>
      <c r="S3" s="85"/>
      <c r="T3" s="86"/>
      <c r="U3" s="86"/>
      <c r="V3" s="86"/>
      <c r="W3" s="86"/>
      <c r="X3" s="86"/>
      <c r="Y3" s="86"/>
      <c r="Z3" s="86"/>
      <c r="AA3" s="86"/>
      <c r="AB3" s="86"/>
      <c r="AC3" s="86"/>
    </row>
    <row r="4" spans="1:33" ht="21" customHeight="1" thickBot="1">
      <c r="A4" s="362"/>
      <c r="B4" s="362"/>
      <c r="C4" s="362"/>
      <c r="D4" s="363"/>
      <c r="E4" s="363"/>
      <c r="F4" s="363"/>
      <c r="G4" s="363"/>
      <c r="H4" s="363"/>
      <c r="I4" s="363"/>
      <c r="J4" s="363"/>
      <c r="K4" s="363"/>
      <c r="L4" s="363"/>
      <c r="M4" s="86"/>
      <c r="N4" s="86"/>
      <c r="O4" s="86"/>
      <c r="P4" s="86"/>
      <c r="Q4" s="86"/>
      <c r="R4" s="86"/>
      <c r="S4" s="86"/>
      <c r="T4" s="86"/>
      <c r="U4" s="85"/>
      <c r="V4" s="85"/>
      <c r="W4" s="85"/>
      <c r="X4" s="85"/>
      <c r="Y4" s="85"/>
      <c r="Z4" s="85"/>
      <c r="AA4" s="85"/>
      <c r="AB4" s="85"/>
      <c r="AC4" s="86"/>
    </row>
    <row r="5" spans="1:33" ht="25.5" customHeight="1">
      <c r="A5" s="86"/>
      <c r="B5" s="1004" t="s">
        <v>1935</v>
      </c>
      <c r="C5" s="1004"/>
      <c r="D5" s="1004"/>
      <c r="E5" s="1004"/>
      <c r="F5" s="1004"/>
      <c r="G5" s="1004"/>
      <c r="H5" s="1004"/>
      <c r="I5" s="1004"/>
      <c r="J5" s="1004"/>
      <c r="K5" s="1004"/>
      <c r="L5" s="1004"/>
      <c r="M5" s="1005"/>
      <c r="N5" s="364">
        <f>IFERROR(SUM(S$16:S$1048576),"")</f>
        <v>0</v>
      </c>
      <c r="O5" s="365" t="s">
        <v>4</v>
      </c>
      <c r="P5" s="86"/>
      <c r="Q5" s="86"/>
      <c r="R5" s="85"/>
      <c r="S5" s="86"/>
      <c r="T5" s="86"/>
      <c r="U5" s="85"/>
      <c r="V5" s="85"/>
      <c r="W5" s="85"/>
      <c r="X5" s="85"/>
      <c r="Y5" s="85"/>
      <c r="Z5" s="85"/>
      <c r="AA5" s="85"/>
      <c r="AB5" s="85"/>
      <c r="AC5" s="86"/>
      <c r="AE5" s="366" t="str">
        <f>IF((COUNTIF(R:R,"処遇加算Ⅰ")+COUNTIF(R:R,"処遇加算Ⅱ"))&gt;=1,"処遇加算Ⅰ・Ⅱあり","処遇加算Ⅰ・Ⅱなし")</f>
        <v>処遇加算Ⅰ・Ⅱなし</v>
      </c>
      <c r="AF5" s="366" t="str">
        <f>IF(COUNTIFS(Q:Q,"ベア加算なし",Z:Z,"ベア加算")&gt;=1,"新規ベア加算あり","")</f>
        <v/>
      </c>
    </row>
    <row r="6" spans="1:33" ht="25.5" customHeight="1">
      <c r="A6" s="86"/>
      <c r="B6" s="1004" t="s">
        <v>1934</v>
      </c>
      <c r="C6" s="1004"/>
      <c r="D6" s="1004"/>
      <c r="E6" s="1004"/>
      <c r="F6" s="1004"/>
      <c r="G6" s="1004"/>
      <c r="H6" s="1004"/>
      <c r="I6" s="1004"/>
      <c r="J6" s="1004"/>
      <c r="K6" s="1004"/>
      <c r="L6" s="1004"/>
      <c r="M6" s="1005"/>
      <c r="N6" s="367">
        <f>IFERROR(SUM(V:V),"")-SUM(V8:V9)</f>
        <v>0</v>
      </c>
      <c r="O6" s="365" t="s">
        <v>4</v>
      </c>
      <c r="P6" s="86"/>
      <c r="Q6" s="86"/>
      <c r="R6" s="85"/>
      <c r="S6" s="85"/>
      <c r="T6" s="85"/>
      <c r="U6" s="85"/>
      <c r="V6" s="85"/>
      <c r="W6" s="85"/>
      <c r="X6" s="85"/>
      <c r="Y6" s="85"/>
      <c r="Z6" s="85"/>
      <c r="AA6" s="85"/>
      <c r="AE6" s="366" t="str">
        <f>IF(COUNTIF(R:R,"処遇加算Ⅰ")&gt;=1,"処遇加算Ⅰあり","処遇加算Ⅰなし")</f>
        <v>処遇加算Ⅰなし</v>
      </c>
      <c r="AF6" s="366" t="str">
        <f>IF(COUNTIFS(Q:Q,"ベア加算",Z:Z,"ベア加算")&gt;=1,"継続ベア加算あり","継続ベア加算なし")</f>
        <v>継続ベア加算なし</v>
      </c>
    </row>
    <row r="7" spans="1:33" ht="25.5" customHeight="1" thickBot="1">
      <c r="A7" s="86"/>
      <c r="B7" s="1003" t="s">
        <v>1933</v>
      </c>
      <c r="C7" s="1003"/>
      <c r="D7" s="977"/>
      <c r="E7" s="977"/>
      <c r="F7" s="977"/>
      <c r="G7" s="977"/>
      <c r="H7" s="977"/>
      <c r="I7" s="977"/>
      <c r="J7" s="977"/>
      <c r="K7" s="977"/>
      <c r="L7" s="977"/>
      <c r="M7" s="978"/>
      <c r="N7" s="367">
        <f>IFERROR(SUM(AA$16:AA$1048576),"")</f>
        <v>0</v>
      </c>
      <c r="O7" s="365" t="s">
        <v>4</v>
      </c>
      <c r="P7" s="86"/>
      <c r="Q7" s="86"/>
      <c r="R7" s="135" t="s">
        <v>1947</v>
      </c>
      <c r="S7" s="86"/>
      <c r="T7" s="85"/>
      <c r="U7" s="85"/>
      <c r="V7" s="86"/>
      <c r="W7" s="86"/>
      <c r="X7" s="86"/>
      <c r="Y7" s="85"/>
      <c r="Z7" s="85"/>
      <c r="AA7" s="85"/>
      <c r="AB7" s="86"/>
      <c r="AE7" s="366" t="str">
        <f>IF((COUNTIF(U$16:U$115,"特定加算Ⅰ")+COUNTIF(U$16:U$1048576,"特定加算Ⅱ"))&gt;=1,"特定加算あり","特定加算なし")</f>
        <v>特定加算なし</v>
      </c>
      <c r="AF7" s="366"/>
    </row>
    <row r="8" spans="1:33" ht="25.5" customHeight="1">
      <c r="A8" s="86"/>
      <c r="B8" s="980"/>
      <c r="C8" s="981"/>
      <c r="D8" s="977" t="s">
        <v>1996</v>
      </c>
      <c r="E8" s="977"/>
      <c r="F8" s="977"/>
      <c r="G8" s="977"/>
      <c r="H8" s="977"/>
      <c r="I8" s="977"/>
      <c r="J8" s="977"/>
      <c r="K8" s="977"/>
      <c r="L8" s="977"/>
      <c r="M8" s="978"/>
      <c r="N8" s="368">
        <f>IFERROR(SUMIFS(AB$16:AB$1048576,Q$16:Q$1048576,"ベア加算なし",Z$16:Z$1048576,"ベア加算"),"")</f>
        <v>0</v>
      </c>
      <c r="O8" s="365" t="s">
        <v>4</v>
      </c>
      <c r="P8" s="86"/>
      <c r="Q8" s="86"/>
      <c r="R8" s="979" t="s">
        <v>2007</v>
      </c>
      <c r="S8" s="979" t="s">
        <v>1943</v>
      </c>
      <c r="T8" s="979"/>
      <c r="U8" s="1027"/>
      <c r="V8" s="369">
        <f>SUM(W$16:W$115)</f>
        <v>0</v>
      </c>
      <c r="W8" s="1025" t="str">
        <f>IF(AE7="特定加算なし","",IF(V8&gt;=V9,"○","×"))</f>
        <v/>
      </c>
      <c r="X8" s="1023" t="s">
        <v>1944</v>
      </c>
      <c r="Y8" s="1024"/>
      <c r="Z8" s="1024"/>
      <c r="AA8" s="1024"/>
      <c r="AB8" s="1024"/>
      <c r="AF8" s="370"/>
      <c r="AG8" s="361"/>
    </row>
    <row r="9" spans="1:33" ht="25.5" customHeight="1" thickBot="1">
      <c r="A9" s="86"/>
      <c r="B9" s="978" t="s">
        <v>2060</v>
      </c>
      <c r="C9" s="1006"/>
      <c r="D9" s="1006"/>
      <c r="E9" s="1006"/>
      <c r="F9" s="1006"/>
      <c r="G9" s="1006"/>
      <c r="H9" s="1006"/>
      <c r="I9" s="1006"/>
      <c r="J9" s="1006"/>
      <c r="K9" s="1006"/>
      <c r="L9" s="1006"/>
      <c r="M9" s="1007"/>
      <c r="N9" s="371">
        <f>IFERROR(ROUNDDOWN(SUM(AB$16:AB$115,T$16:T$115,X$16:Y$115),0),"")</f>
        <v>0</v>
      </c>
      <c r="O9" s="365" t="s">
        <v>4</v>
      </c>
      <c r="P9" s="86"/>
      <c r="Q9" s="86"/>
      <c r="R9" s="979"/>
      <c r="S9" s="979" t="s">
        <v>2170</v>
      </c>
      <c r="T9" s="979"/>
      <c r="U9" s="1027"/>
      <c r="V9" s="372">
        <f>SUM(AD$16:AD$115)</f>
        <v>0</v>
      </c>
      <c r="W9" s="1026"/>
      <c r="X9" s="1023"/>
      <c r="Y9" s="1024"/>
      <c r="Z9" s="1024"/>
      <c r="AA9" s="1024"/>
      <c r="AB9" s="1024"/>
      <c r="AF9" s="370"/>
      <c r="AG9" s="361"/>
    </row>
    <row r="10" spans="1:33" ht="7.5" customHeight="1">
      <c r="A10" s="86"/>
      <c r="B10" s="373"/>
      <c r="C10" s="373"/>
      <c r="D10" s="373"/>
      <c r="E10" s="373"/>
      <c r="F10" s="373"/>
      <c r="G10" s="373"/>
      <c r="H10" s="373"/>
      <c r="I10" s="373"/>
      <c r="J10" s="373"/>
      <c r="K10" s="373"/>
      <c r="L10" s="373"/>
      <c r="M10" s="373"/>
      <c r="N10" s="374"/>
      <c r="O10" s="374"/>
      <c r="P10" s="86"/>
      <c r="Q10" s="86"/>
      <c r="R10" s="374"/>
      <c r="S10" s="374"/>
      <c r="T10" s="86"/>
      <c r="U10" s="104"/>
      <c r="V10" s="104"/>
      <c r="W10" s="104"/>
      <c r="X10" s="104"/>
      <c r="Y10" s="104"/>
      <c r="Z10" s="104"/>
      <c r="AA10" s="86"/>
      <c r="AB10" s="86"/>
      <c r="AC10" s="86"/>
    </row>
    <row r="11" spans="1:33" ht="41.25" customHeight="1" thickBot="1">
      <c r="A11" s="86"/>
      <c r="B11" s="1022" t="s">
        <v>2189</v>
      </c>
      <c r="C11" s="1022"/>
      <c r="D11" s="1022"/>
      <c r="E11" s="1022"/>
      <c r="F11" s="1022"/>
      <c r="G11" s="1022"/>
      <c r="H11" s="1022"/>
      <c r="I11" s="1022"/>
      <c r="J11" s="1022"/>
      <c r="K11" s="1022"/>
      <c r="L11" s="1022"/>
      <c r="M11" s="1022"/>
      <c r="N11" s="1022"/>
      <c r="O11" s="1022"/>
      <c r="P11" s="1022"/>
      <c r="Q11" s="1022"/>
      <c r="R11" s="1022"/>
      <c r="S11" s="1022"/>
      <c r="T11" s="1022"/>
      <c r="U11" s="1022"/>
      <c r="V11" s="1022"/>
      <c r="W11" s="1022"/>
      <c r="X11" s="1022"/>
      <c r="Y11" s="375"/>
      <c r="Z11" s="375"/>
      <c r="AA11" s="375"/>
      <c r="AB11" s="375"/>
      <c r="AC11" s="375"/>
    </row>
    <row r="12" spans="1:33" ht="24" customHeight="1" thickBot="1">
      <c r="A12" s="991"/>
      <c r="B12" s="994" t="s">
        <v>2169</v>
      </c>
      <c r="C12" s="995"/>
      <c r="D12" s="995"/>
      <c r="E12" s="995"/>
      <c r="F12" s="995"/>
      <c r="G12" s="995"/>
      <c r="H12" s="995"/>
      <c r="I12" s="996"/>
      <c r="J12" s="982" t="s">
        <v>41</v>
      </c>
      <c r="K12" s="1008" t="s">
        <v>73</v>
      </c>
      <c r="L12" s="1009"/>
      <c r="M12" s="985" t="s">
        <v>42</v>
      </c>
      <c r="N12" s="988" t="s">
        <v>6</v>
      </c>
      <c r="O12" s="1050" t="s">
        <v>2014</v>
      </c>
      <c r="P12" s="1051"/>
      <c r="Q12" s="1052"/>
      <c r="R12" s="1031" t="s">
        <v>2013</v>
      </c>
      <c r="S12" s="1032"/>
      <c r="T12" s="1032"/>
      <c r="U12" s="1032"/>
      <c r="V12" s="1032"/>
      <c r="W12" s="1032"/>
      <c r="X12" s="1032"/>
      <c r="Y12" s="1032"/>
      <c r="Z12" s="1032"/>
      <c r="AA12" s="1032"/>
      <c r="AB12" s="1032"/>
      <c r="AC12" s="1033"/>
      <c r="AD12" s="1017" t="s">
        <v>2191</v>
      </c>
      <c r="AE12" s="967" t="s">
        <v>2053</v>
      </c>
      <c r="AF12" s="967" t="s">
        <v>2054</v>
      </c>
      <c r="AG12" s="967" t="s">
        <v>2055</v>
      </c>
    </row>
    <row r="13" spans="1:33" ht="21.75" customHeight="1">
      <c r="A13" s="992"/>
      <c r="B13" s="997"/>
      <c r="C13" s="998"/>
      <c r="D13" s="998"/>
      <c r="E13" s="998"/>
      <c r="F13" s="998"/>
      <c r="G13" s="998"/>
      <c r="H13" s="998"/>
      <c r="I13" s="999"/>
      <c r="J13" s="983"/>
      <c r="K13" s="1010"/>
      <c r="L13" s="1011"/>
      <c r="M13" s="986"/>
      <c r="N13" s="989"/>
      <c r="O13" s="1018" t="s">
        <v>2015</v>
      </c>
      <c r="P13" s="983" t="s">
        <v>2016</v>
      </c>
      <c r="Q13" s="1020" t="s">
        <v>2017</v>
      </c>
      <c r="R13" s="1036" t="s">
        <v>2044</v>
      </c>
      <c r="S13" s="1037"/>
      <c r="T13" s="1037"/>
      <c r="U13" s="1043" t="s">
        <v>1899</v>
      </c>
      <c r="V13" s="1044"/>
      <c r="W13" s="1044"/>
      <c r="X13" s="1044"/>
      <c r="Y13" s="1045"/>
      <c r="Z13" s="972" t="s">
        <v>2017</v>
      </c>
      <c r="AA13" s="973"/>
      <c r="AB13" s="973"/>
      <c r="AC13" s="974"/>
      <c r="AD13" s="1017"/>
      <c r="AE13" s="967"/>
      <c r="AF13" s="967"/>
      <c r="AG13" s="967"/>
    </row>
    <row r="14" spans="1:33" ht="51" customHeight="1">
      <c r="A14" s="992"/>
      <c r="B14" s="997"/>
      <c r="C14" s="998"/>
      <c r="D14" s="998"/>
      <c r="E14" s="998"/>
      <c r="F14" s="998"/>
      <c r="G14" s="998"/>
      <c r="H14" s="998"/>
      <c r="I14" s="999"/>
      <c r="J14" s="983"/>
      <c r="K14" s="1012"/>
      <c r="L14" s="1013"/>
      <c r="M14" s="986"/>
      <c r="N14" s="989"/>
      <c r="O14" s="1018"/>
      <c r="P14" s="983"/>
      <c r="Q14" s="1020"/>
      <c r="R14" s="1035" t="s">
        <v>130</v>
      </c>
      <c r="S14" s="1034" t="s">
        <v>131</v>
      </c>
      <c r="T14" s="1038" t="s">
        <v>2042</v>
      </c>
      <c r="U14" s="1035" t="s">
        <v>130</v>
      </c>
      <c r="V14" s="1034" t="s">
        <v>131</v>
      </c>
      <c r="W14" s="376" t="s">
        <v>2003</v>
      </c>
      <c r="X14" s="1038" t="s">
        <v>2042</v>
      </c>
      <c r="Y14" s="1046"/>
      <c r="Z14" s="1035" t="s">
        <v>130</v>
      </c>
      <c r="AA14" s="1034" t="s">
        <v>131</v>
      </c>
      <c r="AB14" s="1040" t="s">
        <v>2042</v>
      </c>
      <c r="AC14" s="1042" t="s">
        <v>2004</v>
      </c>
      <c r="AD14" s="1017"/>
      <c r="AE14" s="967"/>
      <c r="AF14" s="967"/>
      <c r="AG14" s="967"/>
    </row>
    <row r="15" spans="1:33" ht="72" customHeight="1" thickBot="1">
      <c r="A15" s="993"/>
      <c r="B15" s="1000"/>
      <c r="C15" s="1001"/>
      <c r="D15" s="1001"/>
      <c r="E15" s="1001"/>
      <c r="F15" s="1001"/>
      <c r="G15" s="1001"/>
      <c r="H15" s="1001"/>
      <c r="I15" s="1002"/>
      <c r="J15" s="984"/>
      <c r="K15" s="377" t="s">
        <v>44</v>
      </c>
      <c r="L15" s="377" t="s">
        <v>45</v>
      </c>
      <c r="M15" s="987"/>
      <c r="N15" s="990"/>
      <c r="O15" s="1019"/>
      <c r="P15" s="984"/>
      <c r="Q15" s="1021"/>
      <c r="R15" s="1019"/>
      <c r="S15" s="984"/>
      <c r="T15" s="1039"/>
      <c r="U15" s="1019"/>
      <c r="V15" s="984"/>
      <c r="W15" s="378" t="s">
        <v>2045</v>
      </c>
      <c r="X15" s="1039"/>
      <c r="Y15" s="1047"/>
      <c r="Z15" s="1019"/>
      <c r="AA15" s="984"/>
      <c r="AB15" s="1041"/>
      <c r="AC15" s="1021"/>
      <c r="AD15" s="379" t="s">
        <v>2007</v>
      </c>
      <c r="AE15" s="967"/>
      <c r="AF15" s="967"/>
      <c r="AG15" s="967"/>
    </row>
    <row r="16" spans="1:33" s="389" customFormat="1" ht="24.95" customHeight="1">
      <c r="A16" s="380" t="s">
        <v>7</v>
      </c>
      <c r="B16" s="1028" t="str">
        <f>IF(基本情報入力シート!C53="","",基本情報入力シート!C53)</f>
        <v/>
      </c>
      <c r="C16" s="1029"/>
      <c r="D16" s="1029"/>
      <c r="E16" s="1029"/>
      <c r="F16" s="1029"/>
      <c r="G16" s="1029"/>
      <c r="H16" s="1029"/>
      <c r="I16" s="1030"/>
      <c r="J16" s="381" t="str">
        <f>IF(基本情報入力シート!M53="","",基本情報入力シート!M53)</f>
        <v/>
      </c>
      <c r="K16" s="382" t="str">
        <f>IF(基本情報入力シート!R53="","",基本情報入力シート!R53)</f>
        <v/>
      </c>
      <c r="L16" s="382" t="str">
        <f>IF(基本情報入力シート!W53="","",基本情報入力シート!W53)</f>
        <v/>
      </c>
      <c r="M16" s="383" t="str">
        <f>IF(基本情報入力シート!X53="","",基本情報入力シート!X53)</f>
        <v/>
      </c>
      <c r="N16" s="384" t="str">
        <f>IF(基本情報入力シート!Y53="","",基本情報入力シート!Y53)</f>
        <v/>
      </c>
      <c r="O16" s="56"/>
      <c r="P16" s="57"/>
      <c r="Q16" s="61"/>
      <c r="R16" s="58"/>
      <c r="S16" s="51"/>
      <c r="T16" s="385" t="str">
        <f>IFERROR(S16*VLOOKUP(AE16,【参考】数式用3!$AN$3:$BU$14,MATCH(N16,【参考】数式用3!$AN$2:$BU$2,0)),"")</f>
        <v/>
      </c>
      <c r="U16" s="78"/>
      <c r="V16" s="79"/>
      <c r="W16" s="79"/>
      <c r="X16" s="1053" t="str">
        <f>IFERROR(V16*VLOOKUP(AF16,【参考】数式用3!$AN$15:$BU$23,MATCH(N16,【参考】数式用3!$AN$2:$BU$2,0)),"")</f>
        <v/>
      </c>
      <c r="Y16" s="1054"/>
      <c r="Z16" s="64"/>
      <c r="AA16" s="52"/>
      <c r="AB16" s="386" t="str">
        <f>IFERROR(AA16*VLOOKUP(AG16,【参考】数式用3!$AN$24:$BU$27,MATCH(N16,【参考】数式用3!$AN$2:$BU$2,0)),"")</f>
        <v/>
      </c>
      <c r="AC16" s="65"/>
      <c r="AD16" s="387" t="str">
        <f>IF(OR(U16="特定加算Ⅰ",U16="特定加算Ⅱ"),IF(W16&lt;&gt;"",1,""),"")</f>
        <v/>
      </c>
      <c r="AE16" s="388" t="str">
        <f>IF(AND(O16="",R16=""),"",O16&amp;"から"&amp;R16)</f>
        <v/>
      </c>
      <c r="AF16" s="388" t="str">
        <f>IF(AND(P16="",U16=""),"",P16&amp;"から"&amp;U16)</f>
        <v/>
      </c>
      <c r="AG16" s="388" t="str">
        <f>IF(AND(Q16="",Z16=""),"",Q16&amp;"から"&amp;Z16)</f>
        <v/>
      </c>
    </row>
    <row r="17" spans="1:33" ht="24.95" customHeight="1">
      <c r="A17" s="390">
        <v>2</v>
      </c>
      <c r="B17" s="969" t="str">
        <f>IF(基本情報入力シート!C54="","",基本情報入力シート!C54)</f>
        <v/>
      </c>
      <c r="C17" s="970"/>
      <c r="D17" s="970"/>
      <c r="E17" s="970"/>
      <c r="F17" s="970"/>
      <c r="G17" s="970"/>
      <c r="H17" s="970"/>
      <c r="I17" s="971"/>
      <c r="J17" s="391" t="str">
        <f>IF(基本情報入力シート!M54="","",基本情報入力シート!M54)</f>
        <v/>
      </c>
      <c r="K17" s="392" t="str">
        <f>IF(基本情報入力シート!R54="","",基本情報入力シート!R54)</f>
        <v/>
      </c>
      <c r="L17" s="392" t="str">
        <f>IF(基本情報入力シート!W54="","",基本情報入力シート!W54)</f>
        <v/>
      </c>
      <c r="M17" s="393" t="str">
        <f>IF(基本情報入力シート!X54="","",基本情報入力シート!X54)</f>
        <v/>
      </c>
      <c r="N17" s="394" t="str">
        <f>IF(基本情報入力シート!Y54="","",基本情報入力シート!Y54)</f>
        <v/>
      </c>
      <c r="O17" s="59"/>
      <c r="P17" s="60"/>
      <c r="Q17" s="61"/>
      <c r="R17" s="62"/>
      <c r="S17" s="53"/>
      <c r="T17" s="385" t="str">
        <f>IFERROR(S17*VLOOKUP(AE17,【参考】数式用3!$AN$3:$BU$14,MATCH(N17,【参考】数式用3!$AN$2:$BU$2,0)),"")</f>
        <v/>
      </c>
      <c r="U17" s="63"/>
      <c r="V17" s="54"/>
      <c r="W17" s="77"/>
      <c r="X17" s="1048" t="str">
        <f>IFERROR(V17*VLOOKUP(AF17,【参考】数式用3!$AN$15:$BU$23,MATCH(N17,【参考】数式用3!$AN$2:$BU$2,0)),"")</f>
        <v/>
      </c>
      <c r="Y17" s="1049"/>
      <c r="Z17" s="64"/>
      <c r="AA17" s="55"/>
      <c r="AB17" s="395" t="str">
        <f>IFERROR(AA17*VLOOKUP(AG17,【参考】数式用3!$AN$24:$BU$27,MATCH(N17,【参考】数式用3!$AN$2:$BU$2,0)),"")</f>
        <v/>
      </c>
      <c r="AC17" s="66"/>
      <c r="AD17" s="387" t="str">
        <f t="shared" ref="AD17:AD80" si="0">IF(OR(U17="特定加算Ⅰ",U17="特定加算Ⅱ"),IF(W17&lt;&gt;"",1,""),"")</f>
        <v/>
      </c>
      <c r="AE17" s="388" t="str">
        <f t="shared" ref="AE17:AE22" si="1">IF(AND(O17="",R17=""),"",O17&amp;"から"&amp;R17)</f>
        <v/>
      </c>
      <c r="AF17" s="388" t="str">
        <f t="shared" ref="AF17:AF22" si="2">IF(AND(P17="",U17=""),"",P17&amp;"から"&amp;U17)</f>
        <v/>
      </c>
      <c r="AG17" s="388" t="str">
        <f t="shared" ref="AG17:AG22" si="3">IF(AND(Q17="",Z17=""),"",Q17&amp;"から"&amp;Z17)</f>
        <v/>
      </c>
    </row>
    <row r="18" spans="1:33" ht="24.95" customHeight="1">
      <c r="A18" s="390">
        <v>3</v>
      </c>
      <c r="B18" s="969" t="str">
        <f>IF(基本情報入力シート!C55="","",基本情報入力シート!C55)</f>
        <v/>
      </c>
      <c r="C18" s="970"/>
      <c r="D18" s="970"/>
      <c r="E18" s="970"/>
      <c r="F18" s="970"/>
      <c r="G18" s="970"/>
      <c r="H18" s="970"/>
      <c r="I18" s="971"/>
      <c r="J18" s="391" t="str">
        <f>IF(基本情報入力シート!M55="","",基本情報入力シート!M55)</f>
        <v/>
      </c>
      <c r="K18" s="392" t="str">
        <f>IF(基本情報入力シート!R55="","",基本情報入力シート!R55)</f>
        <v/>
      </c>
      <c r="L18" s="392" t="str">
        <f>IF(基本情報入力シート!W55="","",基本情報入力シート!W55)</f>
        <v/>
      </c>
      <c r="M18" s="393" t="str">
        <f>IF(基本情報入力シート!X55="","",基本情報入力シート!X55)</f>
        <v/>
      </c>
      <c r="N18" s="394" t="str">
        <f>IF(基本情報入力シート!Y55="","",基本情報入力シート!Y55)</f>
        <v/>
      </c>
      <c r="O18" s="59"/>
      <c r="P18" s="60"/>
      <c r="Q18" s="61"/>
      <c r="R18" s="62"/>
      <c r="S18" s="53"/>
      <c r="T18" s="385" t="str">
        <f>IFERROR(S18*VLOOKUP(AE18,【参考】数式用3!$AN$3:$BU$14,MATCH(N18,【参考】数式用3!$AN$2:$BU$2,0)),"")</f>
        <v/>
      </c>
      <c r="U18" s="63"/>
      <c r="V18" s="54"/>
      <c r="W18" s="77"/>
      <c r="X18" s="1048" t="str">
        <f>IFERROR(V18*VLOOKUP(AF18,【参考】数式用3!$AN$15:$BU$23,MATCH(N18,【参考】数式用3!$AN$2:$BU$2,0)),"")</f>
        <v/>
      </c>
      <c r="Y18" s="1049"/>
      <c r="Z18" s="64"/>
      <c r="AA18" s="55"/>
      <c r="AB18" s="395" t="str">
        <f>IFERROR(AA18*VLOOKUP(AG18,【参考】数式用3!$AN$24:$BU$27,MATCH(N18,【参考】数式用3!$AN$2:$BU$2,0)),"")</f>
        <v/>
      </c>
      <c r="AC18" s="66"/>
      <c r="AD18" s="387" t="str">
        <f t="shared" si="0"/>
        <v/>
      </c>
      <c r="AE18" s="388" t="str">
        <f t="shared" si="1"/>
        <v/>
      </c>
      <c r="AF18" s="388" t="str">
        <f t="shared" si="2"/>
        <v/>
      </c>
      <c r="AG18" s="388" t="str">
        <f t="shared" si="3"/>
        <v/>
      </c>
    </row>
    <row r="19" spans="1:33" ht="24.95" customHeight="1">
      <c r="A19" s="390">
        <v>4</v>
      </c>
      <c r="B19" s="969" t="str">
        <f>IF(基本情報入力シート!C56="","",基本情報入力シート!C56)</f>
        <v/>
      </c>
      <c r="C19" s="970"/>
      <c r="D19" s="970"/>
      <c r="E19" s="970"/>
      <c r="F19" s="970"/>
      <c r="G19" s="970"/>
      <c r="H19" s="970"/>
      <c r="I19" s="971"/>
      <c r="J19" s="391" t="str">
        <f>IF(基本情報入力シート!M56="","",基本情報入力シート!M56)</f>
        <v/>
      </c>
      <c r="K19" s="392" t="str">
        <f>IF(基本情報入力シート!R56="","",基本情報入力シート!R56)</f>
        <v/>
      </c>
      <c r="L19" s="392" t="str">
        <f>IF(基本情報入力シート!W56="","",基本情報入力シート!W56)</f>
        <v/>
      </c>
      <c r="M19" s="393" t="str">
        <f>IF(基本情報入力シート!X56="","",基本情報入力シート!X56)</f>
        <v/>
      </c>
      <c r="N19" s="394" t="str">
        <f>IF(基本情報入力シート!Y56="","",基本情報入力シート!Y56)</f>
        <v/>
      </c>
      <c r="O19" s="59"/>
      <c r="P19" s="60"/>
      <c r="Q19" s="61"/>
      <c r="R19" s="62"/>
      <c r="S19" s="53"/>
      <c r="T19" s="385" t="str">
        <f>IFERROR(S19*VLOOKUP(AE19,【参考】数式用3!$AN$3:$BU$14,MATCH(N19,【参考】数式用3!$AN$2:$BU$2,0)),"")</f>
        <v/>
      </c>
      <c r="U19" s="63"/>
      <c r="V19" s="54"/>
      <c r="W19" s="77"/>
      <c r="X19" s="1048" t="str">
        <f>IFERROR(V19*VLOOKUP(AF19,【参考】数式用3!$AN$15:$BU$23,MATCH(N19,【参考】数式用3!$AN$2:$BU$2,0)),"")</f>
        <v/>
      </c>
      <c r="Y19" s="1049"/>
      <c r="Z19" s="64"/>
      <c r="AA19" s="55"/>
      <c r="AB19" s="395" t="str">
        <f>IFERROR(AA19*VLOOKUP(AG19,【参考】数式用3!$AN$24:$BU$27,MATCH(N19,【参考】数式用3!$AN$2:$BU$2,0)),"")</f>
        <v/>
      </c>
      <c r="AC19" s="66"/>
      <c r="AD19" s="387" t="str">
        <f t="shared" si="0"/>
        <v/>
      </c>
      <c r="AE19" s="388" t="str">
        <f t="shared" si="1"/>
        <v/>
      </c>
      <c r="AF19" s="388" t="str">
        <f t="shared" si="2"/>
        <v/>
      </c>
      <c r="AG19" s="388" t="str">
        <f t="shared" si="3"/>
        <v/>
      </c>
    </row>
    <row r="20" spans="1:33" ht="24.95" customHeight="1">
      <c r="A20" s="390">
        <v>5</v>
      </c>
      <c r="B20" s="969" t="str">
        <f>IF(基本情報入力シート!C57="","",基本情報入力シート!C57)</f>
        <v/>
      </c>
      <c r="C20" s="970"/>
      <c r="D20" s="970"/>
      <c r="E20" s="970"/>
      <c r="F20" s="970"/>
      <c r="G20" s="970"/>
      <c r="H20" s="970"/>
      <c r="I20" s="971"/>
      <c r="J20" s="391" t="str">
        <f>IF(基本情報入力シート!M57="","",基本情報入力シート!M57)</f>
        <v/>
      </c>
      <c r="K20" s="392" t="str">
        <f>IF(基本情報入力シート!R57="","",基本情報入力シート!R57)</f>
        <v/>
      </c>
      <c r="L20" s="392" t="str">
        <f>IF(基本情報入力シート!W57="","",基本情報入力シート!W57)</f>
        <v/>
      </c>
      <c r="M20" s="393" t="str">
        <f>IF(基本情報入力シート!X57="","",基本情報入力シート!X57)</f>
        <v/>
      </c>
      <c r="N20" s="394" t="str">
        <f>IF(基本情報入力シート!Y57="","",基本情報入力シート!Y57)</f>
        <v/>
      </c>
      <c r="O20" s="59"/>
      <c r="P20" s="60"/>
      <c r="Q20" s="61"/>
      <c r="R20" s="62"/>
      <c r="S20" s="53"/>
      <c r="T20" s="385" t="str">
        <f>IFERROR(S20*VLOOKUP(AE20,【参考】数式用3!$AN$3:$BU$14,MATCH(N20,【参考】数式用3!$AN$2:$BU$2,0)),"")</f>
        <v/>
      </c>
      <c r="U20" s="63"/>
      <c r="V20" s="54"/>
      <c r="W20" s="77"/>
      <c r="X20" s="1048" t="str">
        <f>IFERROR(V20*VLOOKUP(AF20,【参考】数式用3!$AN$15:$BU$23,MATCH(N20,【参考】数式用3!$AN$2:$BU$2,0)),"")</f>
        <v/>
      </c>
      <c r="Y20" s="1049"/>
      <c r="Z20" s="64"/>
      <c r="AA20" s="55"/>
      <c r="AB20" s="395" t="str">
        <f>IFERROR(AA20*VLOOKUP(AG20,【参考】数式用3!$AN$24:$BU$27,MATCH(N20,【参考】数式用3!$AN$2:$BU$2,0)),"")</f>
        <v/>
      </c>
      <c r="AC20" s="66"/>
      <c r="AD20" s="387" t="str">
        <f t="shared" si="0"/>
        <v/>
      </c>
      <c r="AE20" s="388" t="str">
        <f t="shared" si="1"/>
        <v/>
      </c>
      <c r="AF20" s="388" t="str">
        <f t="shared" si="2"/>
        <v/>
      </c>
      <c r="AG20" s="388" t="str">
        <f t="shared" si="3"/>
        <v/>
      </c>
    </row>
    <row r="21" spans="1:33" ht="24.95" customHeight="1">
      <c r="A21" s="390">
        <v>6</v>
      </c>
      <c r="B21" s="969" t="str">
        <f>IF(基本情報入力シート!C58="","",基本情報入力シート!C58)</f>
        <v/>
      </c>
      <c r="C21" s="970"/>
      <c r="D21" s="970"/>
      <c r="E21" s="970"/>
      <c r="F21" s="970"/>
      <c r="G21" s="970"/>
      <c r="H21" s="970"/>
      <c r="I21" s="971"/>
      <c r="J21" s="391" t="str">
        <f>IF(基本情報入力シート!M58="","",基本情報入力シート!M58)</f>
        <v/>
      </c>
      <c r="K21" s="392" t="str">
        <f>IF(基本情報入力シート!R58="","",基本情報入力シート!R58)</f>
        <v/>
      </c>
      <c r="L21" s="392" t="str">
        <f>IF(基本情報入力シート!W58="","",基本情報入力シート!W58)</f>
        <v/>
      </c>
      <c r="M21" s="393" t="str">
        <f>IF(基本情報入力シート!X58="","",基本情報入力シート!X58)</f>
        <v/>
      </c>
      <c r="N21" s="394" t="str">
        <f>IF(基本情報入力シート!Y58="","",基本情報入力シート!Y58)</f>
        <v/>
      </c>
      <c r="O21" s="59"/>
      <c r="P21" s="60"/>
      <c r="Q21" s="61"/>
      <c r="R21" s="62"/>
      <c r="S21" s="53"/>
      <c r="T21" s="385" t="str">
        <f>IFERROR(S21*VLOOKUP(AE21,【参考】数式用3!$AN$3:$BU$14,MATCH(N21,【参考】数式用3!$AN$2:$BU$2,0)),"")</f>
        <v/>
      </c>
      <c r="U21" s="63"/>
      <c r="V21" s="54"/>
      <c r="W21" s="77"/>
      <c r="X21" s="1048" t="str">
        <f>IFERROR(V21*VLOOKUP(AF21,【参考】数式用3!$AN$15:$BU$23,MATCH(N21,【参考】数式用3!$AN$2:$BU$2,0)),"")</f>
        <v/>
      </c>
      <c r="Y21" s="1049"/>
      <c r="Z21" s="64"/>
      <c r="AA21" s="55"/>
      <c r="AB21" s="395" t="str">
        <f>IFERROR(AA21*VLOOKUP(AG21,【参考】数式用3!$AN$24:$BU$27,MATCH(N21,【参考】数式用3!$AN$2:$BU$2,0)),"")</f>
        <v/>
      </c>
      <c r="AC21" s="66"/>
      <c r="AD21" s="387" t="str">
        <f t="shared" si="0"/>
        <v/>
      </c>
      <c r="AE21" s="388" t="str">
        <f t="shared" si="1"/>
        <v/>
      </c>
      <c r="AF21" s="388" t="str">
        <f t="shared" si="2"/>
        <v/>
      </c>
      <c r="AG21" s="388" t="str">
        <f t="shared" si="3"/>
        <v/>
      </c>
    </row>
    <row r="22" spans="1:33" ht="24.95" customHeight="1">
      <c r="A22" s="390">
        <v>7</v>
      </c>
      <c r="B22" s="969" t="str">
        <f>IF(基本情報入力シート!C59="","",基本情報入力シート!C59)</f>
        <v/>
      </c>
      <c r="C22" s="970"/>
      <c r="D22" s="970"/>
      <c r="E22" s="970"/>
      <c r="F22" s="970"/>
      <c r="G22" s="970"/>
      <c r="H22" s="970"/>
      <c r="I22" s="971"/>
      <c r="J22" s="391" t="str">
        <f>IF(基本情報入力シート!M59="","",基本情報入力シート!M59)</f>
        <v/>
      </c>
      <c r="K22" s="392" t="str">
        <f>IF(基本情報入力シート!R59="","",基本情報入力シート!R59)</f>
        <v/>
      </c>
      <c r="L22" s="392" t="str">
        <f>IF(基本情報入力シート!W59="","",基本情報入力シート!W59)</f>
        <v/>
      </c>
      <c r="M22" s="393" t="str">
        <f>IF(基本情報入力シート!X59="","",基本情報入力シート!X59)</f>
        <v/>
      </c>
      <c r="N22" s="394" t="str">
        <f>IF(基本情報入力シート!Y59="","",基本情報入力シート!Y59)</f>
        <v/>
      </c>
      <c r="O22" s="59"/>
      <c r="P22" s="60"/>
      <c r="Q22" s="61"/>
      <c r="R22" s="62"/>
      <c r="S22" s="53"/>
      <c r="T22" s="385" t="str">
        <f>IFERROR(S22*VLOOKUP(AE22,【参考】数式用3!$AN$3:$BU$14,MATCH(N22,【参考】数式用3!$AN$2:$BU$2,0)),"")</f>
        <v/>
      </c>
      <c r="U22" s="63"/>
      <c r="V22" s="54"/>
      <c r="W22" s="77"/>
      <c r="X22" s="1048" t="str">
        <f>IFERROR(V22*VLOOKUP(AF22,【参考】数式用3!$AN$15:$BU$23,MATCH(N22,【参考】数式用3!$AN$2:$BU$2,0)),"")</f>
        <v/>
      </c>
      <c r="Y22" s="1049"/>
      <c r="Z22" s="64"/>
      <c r="AA22" s="55"/>
      <c r="AB22" s="395" t="str">
        <f>IFERROR(AA22*VLOOKUP(AG22,【参考】数式用3!$AN$24:$BU$27,MATCH(N22,【参考】数式用3!$AN$2:$BU$2,0)),"")</f>
        <v/>
      </c>
      <c r="AC22" s="66"/>
      <c r="AD22" s="387" t="str">
        <f t="shared" si="0"/>
        <v/>
      </c>
      <c r="AE22" s="388" t="str">
        <f t="shared" si="1"/>
        <v/>
      </c>
      <c r="AF22" s="388" t="str">
        <f t="shared" si="2"/>
        <v/>
      </c>
      <c r="AG22" s="388" t="str">
        <f t="shared" si="3"/>
        <v/>
      </c>
    </row>
    <row r="23" spans="1:33" ht="24.95" customHeight="1">
      <c r="A23" s="390">
        <v>8</v>
      </c>
      <c r="B23" s="969" t="str">
        <f>IF(基本情報入力シート!C60="","",基本情報入力シート!C60)</f>
        <v/>
      </c>
      <c r="C23" s="970"/>
      <c r="D23" s="970"/>
      <c r="E23" s="970"/>
      <c r="F23" s="970"/>
      <c r="G23" s="970"/>
      <c r="H23" s="970"/>
      <c r="I23" s="971"/>
      <c r="J23" s="391" t="str">
        <f>IF(基本情報入力シート!M60="","",基本情報入力シート!M60)</f>
        <v/>
      </c>
      <c r="K23" s="392" t="str">
        <f>IF(基本情報入力シート!R60="","",基本情報入力シート!R60)</f>
        <v/>
      </c>
      <c r="L23" s="392" t="str">
        <f>IF(基本情報入力シート!W60="","",基本情報入力シート!W60)</f>
        <v/>
      </c>
      <c r="M23" s="393" t="str">
        <f>IF(基本情報入力シート!X60="","",基本情報入力シート!X60)</f>
        <v/>
      </c>
      <c r="N23" s="394" t="str">
        <f>IF(基本情報入力シート!Y60="","",基本情報入力シート!Y60)</f>
        <v/>
      </c>
      <c r="O23" s="59"/>
      <c r="P23" s="60"/>
      <c r="Q23" s="61"/>
      <c r="R23" s="62"/>
      <c r="S23" s="53"/>
      <c r="T23" s="385" t="str">
        <f>IFERROR(S23*VLOOKUP(AE23,【参考】数式用3!$AN$3:$BU$14,MATCH(N23,【参考】数式用3!$AN$2:$BU$2,0)),"")</f>
        <v/>
      </c>
      <c r="U23" s="63"/>
      <c r="V23" s="54"/>
      <c r="W23" s="77"/>
      <c r="X23" s="1048" t="str">
        <f>IFERROR(V23*VLOOKUP(AF23,【参考】数式用3!$AN$15:$BU$23,MATCH(N23,【参考】数式用3!$AN$2:$BU$2,0)),"")</f>
        <v/>
      </c>
      <c r="Y23" s="1049"/>
      <c r="Z23" s="64"/>
      <c r="AA23" s="55"/>
      <c r="AB23" s="395" t="str">
        <f>IFERROR(AA23*VLOOKUP(AG23,【参考】数式用3!$AN$24:$BU$27,MATCH(N23,【参考】数式用3!$AN$2:$BU$2,0)),"")</f>
        <v/>
      </c>
      <c r="AC23" s="66"/>
      <c r="AD23" s="387" t="str">
        <f t="shared" si="0"/>
        <v/>
      </c>
      <c r="AE23" s="388" t="str">
        <f t="shared" ref="AE23:AE86" si="4">IF(AND(O23="",R23=""),"",O23&amp;"から"&amp;R23)</f>
        <v/>
      </c>
      <c r="AF23" s="388" t="str">
        <f t="shared" ref="AF23:AF86" si="5">IF(AND(P23="",U23=""),"",P23&amp;"から"&amp;U23)</f>
        <v/>
      </c>
      <c r="AG23" s="388" t="str">
        <f t="shared" ref="AG23:AG86" si="6">IF(AND(Q23="",Z23=""),"",Q23&amp;"から"&amp;Z23)</f>
        <v/>
      </c>
    </row>
    <row r="24" spans="1:33" ht="24.95" customHeight="1">
      <c r="A24" s="390">
        <v>9</v>
      </c>
      <c r="B24" s="969" t="str">
        <f>IF(基本情報入力シート!C61="","",基本情報入力シート!C61)</f>
        <v/>
      </c>
      <c r="C24" s="970"/>
      <c r="D24" s="970"/>
      <c r="E24" s="970"/>
      <c r="F24" s="970"/>
      <c r="G24" s="970"/>
      <c r="H24" s="970"/>
      <c r="I24" s="971"/>
      <c r="J24" s="391" t="str">
        <f>IF(基本情報入力シート!M61="","",基本情報入力シート!M61)</f>
        <v/>
      </c>
      <c r="K24" s="392" t="str">
        <f>IF(基本情報入力シート!R61="","",基本情報入力シート!R61)</f>
        <v/>
      </c>
      <c r="L24" s="392" t="str">
        <f>IF(基本情報入力シート!W61="","",基本情報入力シート!W61)</f>
        <v/>
      </c>
      <c r="M24" s="393" t="str">
        <f>IF(基本情報入力シート!X61="","",基本情報入力シート!X61)</f>
        <v/>
      </c>
      <c r="N24" s="394" t="str">
        <f>IF(基本情報入力シート!Y61="","",基本情報入力シート!Y61)</f>
        <v/>
      </c>
      <c r="O24" s="59"/>
      <c r="P24" s="60"/>
      <c r="Q24" s="61"/>
      <c r="R24" s="62"/>
      <c r="S24" s="53"/>
      <c r="T24" s="385" t="str">
        <f>IFERROR(S24*VLOOKUP(AE24,【参考】数式用3!$AN$3:$BU$14,MATCH(N24,【参考】数式用3!$AN$2:$BU$2,0)),"")</f>
        <v/>
      </c>
      <c r="U24" s="63"/>
      <c r="V24" s="54"/>
      <c r="W24" s="77"/>
      <c r="X24" s="1048" t="str">
        <f>IFERROR(V24*VLOOKUP(AF24,【参考】数式用3!$AN$15:$BU$23,MATCH(N24,【参考】数式用3!$AN$2:$BU$2,0)),"")</f>
        <v/>
      </c>
      <c r="Y24" s="1049"/>
      <c r="Z24" s="64"/>
      <c r="AA24" s="55"/>
      <c r="AB24" s="395" t="str">
        <f>IFERROR(AA24*VLOOKUP(AG24,【参考】数式用3!$AN$24:$BU$27,MATCH(N24,【参考】数式用3!$AN$2:$BU$2,0)),"")</f>
        <v/>
      </c>
      <c r="AC24" s="66"/>
      <c r="AD24" s="387" t="str">
        <f t="shared" si="0"/>
        <v/>
      </c>
      <c r="AE24" s="388" t="str">
        <f t="shared" si="4"/>
        <v/>
      </c>
      <c r="AF24" s="388" t="str">
        <f t="shared" si="5"/>
        <v/>
      </c>
      <c r="AG24" s="388" t="str">
        <f t="shared" si="6"/>
        <v/>
      </c>
    </row>
    <row r="25" spans="1:33" ht="24.95" customHeight="1">
      <c r="A25" s="390">
        <v>10</v>
      </c>
      <c r="B25" s="969" t="str">
        <f>IF(基本情報入力シート!C62="","",基本情報入力シート!C62)</f>
        <v/>
      </c>
      <c r="C25" s="970"/>
      <c r="D25" s="970"/>
      <c r="E25" s="970"/>
      <c r="F25" s="970"/>
      <c r="G25" s="970"/>
      <c r="H25" s="970"/>
      <c r="I25" s="971"/>
      <c r="J25" s="391" t="str">
        <f>IF(基本情報入力シート!M62="","",基本情報入力シート!M62)</f>
        <v/>
      </c>
      <c r="K25" s="392" t="str">
        <f>IF(基本情報入力シート!R62="","",基本情報入力シート!R62)</f>
        <v/>
      </c>
      <c r="L25" s="392" t="str">
        <f>IF(基本情報入力シート!W62="","",基本情報入力シート!W62)</f>
        <v/>
      </c>
      <c r="M25" s="393" t="str">
        <f>IF(基本情報入力シート!X62="","",基本情報入力シート!X62)</f>
        <v/>
      </c>
      <c r="N25" s="394" t="str">
        <f>IF(基本情報入力シート!Y62="","",基本情報入力シート!Y62)</f>
        <v/>
      </c>
      <c r="O25" s="59"/>
      <c r="P25" s="60"/>
      <c r="Q25" s="61"/>
      <c r="R25" s="62"/>
      <c r="S25" s="53"/>
      <c r="T25" s="385" t="str">
        <f>IFERROR(S25*VLOOKUP(AE25,【参考】数式用3!$AN$3:$BU$14,MATCH(N25,【参考】数式用3!$AN$2:$BU$2,0)),"")</f>
        <v/>
      </c>
      <c r="U25" s="63"/>
      <c r="V25" s="54"/>
      <c r="W25" s="77"/>
      <c r="X25" s="1048" t="str">
        <f>IFERROR(V25*VLOOKUP(AF25,【参考】数式用3!$AN$15:$BU$23,MATCH(N25,【参考】数式用3!$AN$2:$BU$2,0)),"")</f>
        <v/>
      </c>
      <c r="Y25" s="1049"/>
      <c r="Z25" s="64"/>
      <c r="AA25" s="55"/>
      <c r="AB25" s="395" t="str">
        <f>IFERROR(AA25*VLOOKUP(AG25,【参考】数式用3!$AN$24:$BU$27,MATCH(N25,【参考】数式用3!$AN$2:$BU$2,0)),"")</f>
        <v/>
      </c>
      <c r="AC25" s="66"/>
      <c r="AD25" s="387" t="str">
        <f t="shared" si="0"/>
        <v/>
      </c>
      <c r="AE25" s="388" t="str">
        <f t="shared" si="4"/>
        <v/>
      </c>
      <c r="AF25" s="388" t="str">
        <f t="shared" si="5"/>
        <v/>
      </c>
      <c r="AG25" s="388" t="str">
        <f t="shared" si="6"/>
        <v/>
      </c>
    </row>
    <row r="26" spans="1:33" ht="24.95" customHeight="1">
      <c r="A26" s="390">
        <v>11</v>
      </c>
      <c r="B26" s="969" t="str">
        <f>IF(基本情報入力シート!C63="","",基本情報入力シート!C63)</f>
        <v/>
      </c>
      <c r="C26" s="970"/>
      <c r="D26" s="970"/>
      <c r="E26" s="970"/>
      <c r="F26" s="970"/>
      <c r="G26" s="970"/>
      <c r="H26" s="970"/>
      <c r="I26" s="971"/>
      <c r="J26" s="391" t="str">
        <f>IF(基本情報入力シート!M63="","",基本情報入力シート!M63)</f>
        <v/>
      </c>
      <c r="K26" s="392" t="str">
        <f>IF(基本情報入力シート!R63="","",基本情報入力シート!R63)</f>
        <v/>
      </c>
      <c r="L26" s="392" t="str">
        <f>IF(基本情報入力シート!W63="","",基本情報入力シート!W63)</f>
        <v/>
      </c>
      <c r="M26" s="393" t="str">
        <f>IF(基本情報入力シート!X63="","",基本情報入力シート!X63)</f>
        <v/>
      </c>
      <c r="N26" s="394" t="str">
        <f>IF(基本情報入力シート!Y63="","",基本情報入力シート!Y63)</f>
        <v/>
      </c>
      <c r="O26" s="59"/>
      <c r="P26" s="60"/>
      <c r="Q26" s="61"/>
      <c r="R26" s="62"/>
      <c r="S26" s="53"/>
      <c r="T26" s="385" t="str">
        <f>IFERROR(S26*VLOOKUP(AE26,【参考】数式用3!$AN$3:$BU$14,MATCH(N26,【参考】数式用3!$AN$2:$BU$2,0)),"")</f>
        <v/>
      </c>
      <c r="U26" s="63"/>
      <c r="V26" s="54"/>
      <c r="W26" s="77"/>
      <c r="X26" s="1048" t="str">
        <f>IFERROR(V26*VLOOKUP(AF26,【参考】数式用3!$AN$15:$BU$23,MATCH(N26,【参考】数式用3!$AN$2:$BU$2,0)),"")</f>
        <v/>
      </c>
      <c r="Y26" s="1049"/>
      <c r="Z26" s="64"/>
      <c r="AA26" s="55"/>
      <c r="AB26" s="395" t="str">
        <f>IFERROR(AA26*VLOOKUP(AG26,【参考】数式用3!$AN$24:$BU$27,MATCH(N26,【参考】数式用3!$AN$2:$BU$2,0)),"")</f>
        <v/>
      </c>
      <c r="AC26" s="66"/>
      <c r="AD26" s="387" t="str">
        <f t="shared" si="0"/>
        <v/>
      </c>
      <c r="AE26" s="388" t="str">
        <f t="shared" si="4"/>
        <v/>
      </c>
      <c r="AF26" s="388" t="str">
        <f t="shared" si="5"/>
        <v/>
      </c>
      <c r="AG26" s="388" t="str">
        <f t="shared" si="6"/>
        <v/>
      </c>
    </row>
    <row r="27" spans="1:33" ht="24.95" customHeight="1">
      <c r="A27" s="390">
        <v>12</v>
      </c>
      <c r="B27" s="969" t="str">
        <f>IF(基本情報入力シート!C64="","",基本情報入力シート!C64)</f>
        <v/>
      </c>
      <c r="C27" s="970"/>
      <c r="D27" s="970"/>
      <c r="E27" s="970"/>
      <c r="F27" s="970"/>
      <c r="G27" s="970"/>
      <c r="H27" s="970"/>
      <c r="I27" s="971"/>
      <c r="J27" s="391" t="str">
        <f>IF(基本情報入力シート!M64="","",基本情報入力シート!M64)</f>
        <v/>
      </c>
      <c r="K27" s="392" t="str">
        <f>IF(基本情報入力シート!R64="","",基本情報入力シート!R64)</f>
        <v/>
      </c>
      <c r="L27" s="392" t="str">
        <f>IF(基本情報入力シート!W64="","",基本情報入力シート!W64)</f>
        <v/>
      </c>
      <c r="M27" s="393" t="str">
        <f>IF(基本情報入力シート!X64="","",基本情報入力シート!X64)</f>
        <v/>
      </c>
      <c r="N27" s="394" t="str">
        <f>IF(基本情報入力シート!Y64="","",基本情報入力シート!Y64)</f>
        <v/>
      </c>
      <c r="O27" s="59"/>
      <c r="P27" s="60"/>
      <c r="Q27" s="61"/>
      <c r="R27" s="62"/>
      <c r="S27" s="53"/>
      <c r="T27" s="385" t="str">
        <f>IFERROR(S27*VLOOKUP(AE27,【参考】数式用3!$AN$3:$BU$14,MATCH(N27,【参考】数式用3!$AN$2:$BU$2,0)),"")</f>
        <v/>
      </c>
      <c r="U27" s="63"/>
      <c r="V27" s="54"/>
      <c r="W27" s="77"/>
      <c r="X27" s="1048" t="str">
        <f>IFERROR(V27*VLOOKUP(AF27,【参考】数式用3!$AN$15:$BU$23,MATCH(N27,【参考】数式用3!$AN$2:$BU$2,0)),"")</f>
        <v/>
      </c>
      <c r="Y27" s="1049"/>
      <c r="Z27" s="64"/>
      <c r="AA27" s="55"/>
      <c r="AB27" s="395" t="str">
        <f>IFERROR(AA27*VLOOKUP(AG27,【参考】数式用3!$AN$24:$BU$27,MATCH(N27,【参考】数式用3!$AN$2:$BU$2,0)),"")</f>
        <v/>
      </c>
      <c r="AC27" s="66"/>
      <c r="AD27" s="387" t="str">
        <f t="shared" si="0"/>
        <v/>
      </c>
      <c r="AE27" s="388" t="str">
        <f t="shared" si="4"/>
        <v/>
      </c>
      <c r="AF27" s="388" t="str">
        <f t="shared" si="5"/>
        <v/>
      </c>
      <c r="AG27" s="388" t="str">
        <f t="shared" si="6"/>
        <v/>
      </c>
    </row>
    <row r="28" spans="1:33" ht="24.95" customHeight="1">
      <c r="A28" s="390">
        <v>13</v>
      </c>
      <c r="B28" s="969" t="str">
        <f>IF(基本情報入力シート!C65="","",基本情報入力シート!C65)</f>
        <v/>
      </c>
      <c r="C28" s="970"/>
      <c r="D28" s="970"/>
      <c r="E28" s="970"/>
      <c r="F28" s="970"/>
      <c r="G28" s="970"/>
      <c r="H28" s="970"/>
      <c r="I28" s="971"/>
      <c r="J28" s="391" t="str">
        <f>IF(基本情報入力シート!M65="","",基本情報入力シート!M65)</f>
        <v/>
      </c>
      <c r="K28" s="392" t="str">
        <f>IF(基本情報入力シート!R65="","",基本情報入力シート!R65)</f>
        <v/>
      </c>
      <c r="L28" s="392" t="str">
        <f>IF(基本情報入力シート!W65="","",基本情報入力シート!W65)</f>
        <v/>
      </c>
      <c r="M28" s="393" t="str">
        <f>IF(基本情報入力シート!X65="","",基本情報入力シート!X65)</f>
        <v/>
      </c>
      <c r="N28" s="394" t="str">
        <f>IF(基本情報入力シート!Y65="","",基本情報入力シート!Y65)</f>
        <v/>
      </c>
      <c r="O28" s="59"/>
      <c r="P28" s="60"/>
      <c r="Q28" s="61"/>
      <c r="R28" s="62"/>
      <c r="S28" s="53"/>
      <c r="T28" s="385" t="str">
        <f>IFERROR(S28*VLOOKUP(AE28,【参考】数式用3!$AN$3:$BU$14,MATCH(N28,【参考】数式用3!$AN$2:$BU$2,0)),"")</f>
        <v/>
      </c>
      <c r="U28" s="63"/>
      <c r="V28" s="54"/>
      <c r="W28" s="77"/>
      <c r="X28" s="1048" t="str">
        <f>IFERROR(V28*VLOOKUP(AF28,【参考】数式用3!$AN$15:$BU$23,MATCH(N28,【参考】数式用3!$AN$2:$BU$2,0)),"")</f>
        <v/>
      </c>
      <c r="Y28" s="1049"/>
      <c r="Z28" s="64"/>
      <c r="AA28" s="55"/>
      <c r="AB28" s="395" t="str">
        <f>IFERROR(AA28*VLOOKUP(AG28,【参考】数式用3!$AN$24:$BU$27,MATCH(N28,【参考】数式用3!$AN$2:$BU$2,0)),"")</f>
        <v/>
      </c>
      <c r="AC28" s="66"/>
      <c r="AD28" s="387" t="str">
        <f t="shared" si="0"/>
        <v/>
      </c>
      <c r="AE28" s="388" t="str">
        <f t="shared" si="4"/>
        <v/>
      </c>
      <c r="AF28" s="388" t="str">
        <f t="shared" si="5"/>
        <v/>
      </c>
      <c r="AG28" s="388" t="str">
        <f t="shared" si="6"/>
        <v/>
      </c>
    </row>
    <row r="29" spans="1:33" ht="24.95" customHeight="1">
      <c r="A29" s="390">
        <v>14</v>
      </c>
      <c r="B29" s="969" t="str">
        <f>IF(基本情報入力シート!C66="","",基本情報入力シート!C66)</f>
        <v/>
      </c>
      <c r="C29" s="970"/>
      <c r="D29" s="970"/>
      <c r="E29" s="970"/>
      <c r="F29" s="970"/>
      <c r="G29" s="970"/>
      <c r="H29" s="970"/>
      <c r="I29" s="971"/>
      <c r="J29" s="391" t="str">
        <f>IF(基本情報入力シート!M66="","",基本情報入力シート!M66)</f>
        <v/>
      </c>
      <c r="K29" s="392" t="str">
        <f>IF(基本情報入力シート!R66="","",基本情報入力シート!R66)</f>
        <v/>
      </c>
      <c r="L29" s="392" t="str">
        <f>IF(基本情報入力シート!W66="","",基本情報入力シート!W66)</f>
        <v/>
      </c>
      <c r="M29" s="393" t="str">
        <f>IF(基本情報入力シート!X66="","",基本情報入力シート!X66)</f>
        <v/>
      </c>
      <c r="N29" s="394" t="str">
        <f>IF(基本情報入力シート!Y66="","",基本情報入力シート!Y66)</f>
        <v/>
      </c>
      <c r="O29" s="59"/>
      <c r="P29" s="60"/>
      <c r="Q29" s="61"/>
      <c r="R29" s="62"/>
      <c r="S29" s="53"/>
      <c r="T29" s="385" t="str">
        <f>IFERROR(S29*VLOOKUP(AE29,【参考】数式用3!$AN$3:$BU$14,MATCH(N29,【参考】数式用3!$AN$2:$BU$2,0)),"")</f>
        <v/>
      </c>
      <c r="U29" s="63"/>
      <c r="V29" s="54"/>
      <c r="W29" s="77"/>
      <c r="X29" s="1048" t="str">
        <f>IFERROR(V29*VLOOKUP(AF29,【参考】数式用3!$AN$15:$BU$23,MATCH(N29,【参考】数式用3!$AN$2:$BU$2,0)),"")</f>
        <v/>
      </c>
      <c r="Y29" s="1049"/>
      <c r="Z29" s="64"/>
      <c r="AA29" s="55"/>
      <c r="AB29" s="395" t="str">
        <f>IFERROR(AA29*VLOOKUP(AG29,【参考】数式用3!$AN$24:$BU$27,MATCH(N29,【参考】数式用3!$AN$2:$BU$2,0)),"")</f>
        <v/>
      </c>
      <c r="AC29" s="66"/>
      <c r="AD29" s="387" t="str">
        <f t="shared" si="0"/>
        <v/>
      </c>
      <c r="AE29" s="388" t="str">
        <f t="shared" si="4"/>
        <v/>
      </c>
      <c r="AF29" s="388" t="str">
        <f t="shared" si="5"/>
        <v/>
      </c>
      <c r="AG29" s="388" t="str">
        <f t="shared" si="6"/>
        <v/>
      </c>
    </row>
    <row r="30" spans="1:33" ht="24.95" customHeight="1">
      <c r="A30" s="390">
        <v>15</v>
      </c>
      <c r="B30" s="969" t="str">
        <f>IF(基本情報入力シート!C67="","",基本情報入力シート!C67)</f>
        <v/>
      </c>
      <c r="C30" s="970"/>
      <c r="D30" s="970"/>
      <c r="E30" s="970"/>
      <c r="F30" s="970"/>
      <c r="G30" s="970"/>
      <c r="H30" s="970"/>
      <c r="I30" s="971"/>
      <c r="J30" s="391" t="str">
        <f>IF(基本情報入力シート!M67="","",基本情報入力シート!M67)</f>
        <v/>
      </c>
      <c r="K30" s="392" t="str">
        <f>IF(基本情報入力シート!R67="","",基本情報入力シート!R67)</f>
        <v/>
      </c>
      <c r="L30" s="392" t="str">
        <f>IF(基本情報入力シート!W67="","",基本情報入力シート!W67)</f>
        <v/>
      </c>
      <c r="M30" s="393" t="str">
        <f>IF(基本情報入力シート!X67="","",基本情報入力シート!X67)</f>
        <v/>
      </c>
      <c r="N30" s="394" t="str">
        <f>IF(基本情報入力シート!Y67="","",基本情報入力シート!Y67)</f>
        <v/>
      </c>
      <c r="O30" s="59"/>
      <c r="P30" s="60"/>
      <c r="Q30" s="61"/>
      <c r="R30" s="62"/>
      <c r="S30" s="53"/>
      <c r="T30" s="385" t="str">
        <f>IFERROR(S30*VLOOKUP(AE30,【参考】数式用3!$AN$3:$BU$14,MATCH(N30,【参考】数式用3!$AN$2:$BU$2,0)),"")</f>
        <v/>
      </c>
      <c r="U30" s="63"/>
      <c r="V30" s="54"/>
      <c r="W30" s="77"/>
      <c r="X30" s="1048" t="str">
        <f>IFERROR(V30*VLOOKUP(AF30,【参考】数式用3!$AN$15:$BU$23,MATCH(N30,【参考】数式用3!$AN$2:$BU$2,0)),"")</f>
        <v/>
      </c>
      <c r="Y30" s="1049"/>
      <c r="Z30" s="64"/>
      <c r="AA30" s="55"/>
      <c r="AB30" s="395" t="str">
        <f>IFERROR(AA30*VLOOKUP(AG30,【参考】数式用3!$AN$24:$BU$27,MATCH(N30,【参考】数式用3!$AN$2:$BU$2,0)),"")</f>
        <v/>
      </c>
      <c r="AC30" s="66"/>
      <c r="AD30" s="387" t="str">
        <f t="shared" si="0"/>
        <v/>
      </c>
      <c r="AE30" s="388" t="str">
        <f t="shared" si="4"/>
        <v/>
      </c>
      <c r="AF30" s="388" t="str">
        <f t="shared" si="5"/>
        <v/>
      </c>
      <c r="AG30" s="388" t="str">
        <f t="shared" si="6"/>
        <v/>
      </c>
    </row>
    <row r="31" spans="1:33" ht="24.95" customHeight="1">
      <c r="A31" s="390">
        <v>16</v>
      </c>
      <c r="B31" s="969" t="str">
        <f>IF(基本情報入力シート!C68="","",基本情報入力シート!C68)</f>
        <v/>
      </c>
      <c r="C31" s="970"/>
      <c r="D31" s="970"/>
      <c r="E31" s="970"/>
      <c r="F31" s="970"/>
      <c r="G31" s="970"/>
      <c r="H31" s="970"/>
      <c r="I31" s="971"/>
      <c r="J31" s="391" t="str">
        <f>IF(基本情報入力シート!M68="","",基本情報入力シート!M68)</f>
        <v/>
      </c>
      <c r="K31" s="392" t="str">
        <f>IF(基本情報入力シート!R68="","",基本情報入力シート!R68)</f>
        <v/>
      </c>
      <c r="L31" s="392" t="str">
        <f>IF(基本情報入力シート!W68="","",基本情報入力シート!W68)</f>
        <v/>
      </c>
      <c r="M31" s="393" t="str">
        <f>IF(基本情報入力シート!X68="","",基本情報入力シート!X68)</f>
        <v/>
      </c>
      <c r="N31" s="394" t="str">
        <f>IF(基本情報入力シート!Y68="","",基本情報入力シート!Y68)</f>
        <v/>
      </c>
      <c r="O31" s="59"/>
      <c r="P31" s="60"/>
      <c r="Q31" s="61"/>
      <c r="R31" s="62"/>
      <c r="S31" s="53"/>
      <c r="T31" s="385" t="str">
        <f>IFERROR(S31*VLOOKUP(AE31,【参考】数式用3!$AN$3:$BU$14,MATCH(N31,【参考】数式用3!$AN$2:$BU$2,0)),"")</f>
        <v/>
      </c>
      <c r="U31" s="63"/>
      <c r="V31" s="54"/>
      <c r="W31" s="77"/>
      <c r="X31" s="1048" t="str">
        <f>IFERROR(V31*VLOOKUP(AF31,【参考】数式用3!$AN$15:$BU$23,MATCH(N31,【参考】数式用3!$AN$2:$BU$2,0)),"")</f>
        <v/>
      </c>
      <c r="Y31" s="1049"/>
      <c r="Z31" s="64"/>
      <c r="AA31" s="55"/>
      <c r="AB31" s="395" t="str">
        <f>IFERROR(AA31*VLOOKUP(AG31,【参考】数式用3!$AN$24:$BU$27,MATCH(N31,【参考】数式用3!$AN$2:$BU$2,0)),"")</f>
        <v/>
      </c>
      <c r="AC31" s="66"/>
      <c r="AD31" s="387" t="str">
        <f t="shared" si="0"/>
        <v/>
      </c>
      <c r="AE31" s="388" t="str">
        <f t="shared" si="4"/>
        <v/>
      </c>
      <c r="AF31" s="388" t="str">
        <f t="shared" si="5"/>
        <v/>
      </c>
      <c r="AG31" s="388" t="str">
        <f t="shared" si="6"/>
        <v/>
      </c>
    </row>
    <row r="32" spans="1:33" ht="24.95" customHeight="1">
      <c r="A32" s="390">
        <v>17</v>
      </c>
      <c r="B32" s="969" t="str">
        <f>IF(基本情報入力シート!C69="","",基本情報入力シート!C69)</f>
        <v/>
      </c>
      <c r="C32" s="970"/>
      <c r="D32" s="970"/>
      <c r="E32" s="970"/>
      <c r="F32" s="970"/>
      <c r="G32" s="970"/>
      <c r="H32" s="970"/>
      <c r="I32" s="971"/>
      <c r="J32" s="392" t="str">
        <f>IF(基本情報入力シート!M69="","",基本情報入力シート!M69)</f>
        <v/>
      </c>
      <c r="K32" s="392" t="str">
        <f>IF(基本情報入力シート!R69="","",基本情報入力シート!R69)</f>
        <v/>
      </c>
      <c r="L32" s="392" t="str">
        <f>IF(基本情報入力シート!W69="","",基本情報入力シート!W69)</f>
        <v/>
      </c>
      <c r="M32" s="415" t="str">
        <f>IF(基本情報入力シート!X69="","",基本情報入力シート!X69)</f>
        <v/>
      </c>
      <c r="N32" s="425" t="str">
        <f>IF(基本情報入力シート!Y69="","",基本情報入力シート!Y69)</f>
        <v/>
      </c>
      <c r="O32" s="59"/>
      <c r="P32" s="60"/>
      <c r="Q32" s="61"/>
      <c r="R32" s="59"/>
      <c r="S32" s="419"/>
      <c r="T32" s="385" t="str">
        <f>IFERROR(S32*VLOOKUP(AE32,【参考】数式用3!$AN$3:$BU$14,MATCH(N32,【参考】数式用3!$AN$2:$BU$2,0)),"")</f>
        <v/>
      </c>
      <c r="U32" s="420"/>
      <c r="V32" s="77"/>
      <c r="W32" s="77"/>
      <c r="X32" s="1048" t="str">
        <f>IFERROR(V32*VLOOKUP(AF32,【参考】数式用3!$AN$15:$BU$23,MATCH(N32,【参考】数式用3!$AN$2:$BU$2,0)),"")</f>
        <v/>
      </c>
      <c r="Y32" s="1049"/>
      <c r="Z32" s="427"/>
      <c r="AA32" s="422"/>
      <c r="AB32" s="423" t="str">
        <f>IFERROR(AA32*VLOOKUP(AG32,【参考】数式用3!$AN$24:$BU$27,MATCH(N32,【参考】数式用3!$AN$2:$BU$2,0)),"")</f>
        <v/>
      </c>
      <c r="AC32" s="66"/>
      <c r="AD32" s="387" t="str">
        <f t="shared" si="0"/>
        <v/>
      </c>
      <c r="AE32" s="388" t="str">
        <f t="shared" si="4"/>
        <v/>
      </c>
      <c r="AF32" s="388" t="str">
        <f t="shared" si="5"/>
        <v/>
      </c>
      <c r="AG32" s="388" t="str">
        <f t="shared" si="6"/>
        <v/>
      </c>
    </row>
    <row r="33" spans="1:33" ht="24.95" customHeight="1">
      <c r="A33" s="390">
        <v>18</v>
      </c>
      <c r="B33" s="969" t="str">
        <f>IF(基本情報入力シート!C70="","",基本情報入力シート!C70)</f>
        <v/>
      </c>
      <c r="C33" s="970"/>
      <c r="D33" s="970"/>
      <c r="E33" s="970"/>
      <c r="F33" s="970"/>
      <c r="G33" s="970"/>
      <c r="H33" s="970"/>
      <c r="I33" s="971"/>
      <c r="J33" s="391" t="str">
        <f>IF(基本情報入力シート!M70="","",基本情報入力シート!M70)</f>
        <v/>
      </c>
      <c r="K33" s="392" t="str">
        <f>IF(基本情報入力シート!R70="","",基本情報入力シート!R70)</f>
        <v/>
      </c>
      <c r="L33" s="392" t="str">
        <f>IF(基本情報入力シート!W70="","",基本情報入力シート!W70)</f>
        <v/>
      </c>
      <c r="M33" s="393" t="str">
        <f>IF(基本情報入力シート!X70="","",基本情報入力シート!X70)</f>
        <v/>
      </c>
      <c r="N33" s="394" t="str">
        <f>IF(基本情報入力シート!Y70="","",基本情報入力シート!Y70)</f>
        <v/>
      </c>
      <c r="O33" s="59"/>
      <c r="P33" s="60"/>
      <c r="Q33" s="61"/>
      <c r="R33" s="62"/>
      <c r="S33" s="53"/>
      <c r="T33" s="385" t="str">
        <f>IFERROR(S33*VLOOKUP(AE33,【参考】数式用3!$AN$3:$BU$14,MATCH(N33,【参考】数式用3!$AN$2:$BU$2,0)),"")</f>
        <v/>
      </c>
      <c r="U33" s="63"/>
      <c r="V33" s="54"/>
      <c r="W33" s="77"/>
      <c r="X33" s="1048" t="str">
        <f>IFERROR(V33*VLOOKUP(AF33,【参考】数式用3!$AN$15:$BU$23,MATCH(N33,【参考】数式用3!$AN$2:$BU$2,0)),"")</f>
        <v/>
      </c>
      <c r="Y33" s="1049"/>
      <c r="Z33" s="64"/>
      <c r="AA33" s="55"/>
      <c r="AB33" s="395" t="str">
        <f>IFERROR(AA33*VLOOKUP(AG33,【参考】数式用3!$AN$24:$BU$27,MATCH(N33,【参考】数式用3!$AN$2:$BU$2,0)),"")</f>
        <v/>
      </c>
      <c r="AC33" s="66"/>
      <c r="AD33" s="387" t="str">
        <f t="shared" si="0"/>
        <v/>
      </c>
      <c r="AE33" s="388" t="str">
        <f t="shared" si="4"/>
        <v/>
      </c>
      <c r="AF33" s="388" t="str">
        <f t="shared" si="5"/>
        <v/>
      </c>
      <c r="AG33" s="388" t="str">
        <f t="shared" si="6"/>
        <v/>
      </c>
    </row>
    <row r="34" spans="1:33" ht="24.95" customHeight="1">
      <c r="A34" s="390">
        <v>19</v>
      </c>
      <c r="B34" s="969" t="str">
        <f>IF(基本情報入力シート!C71="","",基本情報入力シート!C71)</f>
        <v/>
      </c>
      <c r="C34" s="970"/>
      <c r="D34" s="970"/>
      <c r="E34" s="970"/>
      <c r="F34" s="970"/>
      <c r="G34" s="970"/>
      <c r="H34" s="970"/>
      <c r="I34" s="971"/>
      <c r="J34" s="391" t="str">
        <f>IF(基本情報入力シート!M71="","",基本情報入力シート!M71)</f>
        <v/>
      </c>
      <c r="K34" s="392" t="str">
        <f>IF(基本情報入力シート!R71="","",基本情報入力シート!R71)</f>
        <v/>
      </c>
      <c r="L34" s="392" t="str">
        <f>IF(基本情報入力シート!W71="","",基本情報入力シート!W71)</f>
        <v/>
      </c>
      <c r="M34" s="393" t="str">
        <f>IF(基本情報入力シート!X71="","",基本情報入力シート!X71)</f>
        <v/>
      </c>
      <c r="N34" s="394" t="str">
        <f>IF(基本情報入力シート!Y71="","",基本情報入力シート!Y71)</f>
        <v/>
      </c>
      <c r="O34" s="59"/>
      <c r="P34" s="60"/>
      <c r="Q34" s="61"/>
      <c r="R34" s="62"/>
      <c r="S34" s="53"/>
      <c r="T34" s="385" t="str">
        <f>IFERROR(S34*VLOOKUP(AE34,【参考】数式用3!$AN$3:$BU$14,MATCH(N34,【参考】数式用3!$AN$2:$BU$2,0)),"")</f>
        <v/>
      </c>
      <c r="U34" s="63"/>
      <c r="V34" s="54"/>
      <c r="W34" s="77"/>
      <c r="X34" s="1048" t="str">
        <f>IFERROR(V34*VLOOKUP(AF34,【参考】数式用3!$AN$15:$BU$23,MATCH(N34,【参考】数式用3!$AN$2:$BU$2,0)),"")</f>
        <v/>
      </c>
      <c r="Y34" s="1049"/>
      <c r="Z34" s="64"/>
      <c r="AA34" s="55"/>
      <c r="AB34" s="395" t="str">
        <f>IFERROR(AA34*VLOOKUP(AG34,【参考】数式用3!$AN$24:$BU$27,MATCH(N34,【参考】数式用3!$AN$2:$BU$2,0)),"")</f>
        <v/>
      </c>
      <c r="AC34" s="66"/>
      <c r="AD34" s="387" t="str">
        <f t="shared" si="0"/>
        <v/>
      </c>
      <c r="AE34" s="388" t="str">
        <f t="shared" si="4"/>
        <v/>
      </c>
      <c r="AF34" s="388" t="str">
        <f t="shared" si="5"/>
        <v/>
      </c>
      <c r="AG34" s="388" t="str">
        <f t="shared" si="6"/>
        <v/>
      </c>
    </row>
    <row r="35" spans="1:33" ht="24.95" customHeight="1">
      <c r="A35" s="390">
        <v>20</v>
      </c>
      <c r="B35" s="969" t="str">
        <f>IF(基本情報入力シート!C72="","",基本情報入力シート!C72)</f>
        <v/>
      </c>
      <c r="C35" s="970"/>
      <c r="D35" s="970"/>
      <c r="E35" s="970"/>
      <c r="F35" s="970"/>
      <c r="G35" s="970"/>
      <c r="H35" s="970"/>
      <c r="I35" s="971"/>
      <c r="J35" s="391" t="str">
        <f>IF(基本情報入力シート!M72="","",基本情報入力シート!M72)</f>
        <v/>
      </c>
      <c r="K35" s="392" t="str">
        <f>IF(基本情報入力シート!R72="","",基本情報入力シート!R72)</f>
        <v/>
      </c>
      <c r="L35" s="392" t="str">
        <f>IF(基本情報入力シート!W72="","",基本情報入力シート!W72)</f>
        <v/>
      </c>
      <c r="M35" s="393" t="str">
        <f>IF(基本情報入力シート!X72="","",基本情報入力シート!X72)</f>
        <v/>
      </c>
      <c r="N35" s="394" t="str">
        <f>IF(基本情報入力シート!Y72="","",基本情報入力シート!Y72)</f>
        <v/>
      </c>
      <c r="O35" s="59"/>
      <c r="P35" s="60"/>
      <c r="Q35" s="61"/>
      <c r="R35" s="62"/>
      <c r="S35" s="53"/>
      <c r="T35" s="385" t="str">
        <f>IFERROR(S35*VLOOKUP(AE35,【参考】数式用3!$AN$3:$BU$14,MATCH(N35,【参考】数式用3!$AN$2:$BU$2,0)),"")</f>
        <v/>
      </c>
      <c r="U35" s="63"/>
      <c r="V35" s="54"/>
      <c r="W35" s="77"/>
      <c r="X35" s="1048" t="str">
        <f>IFERROR(V35*VLOOKUP(AF35,【参考】数式用3!$AN$15:$BU$23,MATCH(N35,【参考】数式用3!$AN$2:$BU$2,0)),"")</f>
        <v/>
      </c>
      <c r="Y35" s="1049"/>
      <c r="Z35" s="64"/>
      <c r="AA35" s="55"/>
      <c r="AB35" s="395" t="str">
        <f>IFERROR(AA35*VLOOKUP(AG35,【参考】数式用3!$AN$24:$BU$27,MATCH(N35,【参考】数式用3!$AN$2:$BU$2,0)),"")</f>
        <v/>
      </c>
      <c r="AC35" s="66"/>
      <c r="AD35" s="387" t="str">
        <f t="shared" si="0"/>
        <v/>
      </c>
      <c r="AE35" s="388" t="str">
        <f t="shared" si="4"/>
        <v/>
      </c>
      <c r="AF35" s="388" t="str">
        <f t="shared" si="5"/>
        <v/>
      </c>
      <c r="AG35" s="388" t="str">
        <f t="shared" si="6"/>
        <v/>
      </c>
    </row>
    <row r="36" spans="1:33" ht="24.95" customHeight="1">
      <c r="A36" s="390">
        <v>21</v>
      </c>
      <c r="B36" s="969" t="str">
        <f>IF(基本情報入力シート!C73="","",基本情報入力シート!C73)</f>
        <v/>
      </c>
      <c r="C36" s="970"/>
      <c r="D36" s="970"/>
      <c r="E36" s="970"/>
      <c r="F36" s="970"/>
      <c r="G36" s="970"/>
      <c r="H36" s="970"/>
      <c r="I36" s="971"/>
      <c r="J36" s="391" t="str">
        <f>IF(基本情報入力シート!M73="","",基本情報入力シート!M73)</f>
        <v/>
      </c>
      <c r="K36" s="392" t="str">
        <f>IF(基本情報入力シート!R73="","",基本情報入力シート!R73)</f>
        <v/>
      </c>
      <c r="L36" s="392" t="str">
        <f>IF(基本情報入力シート!W73="","",基本情報入力シート!W73)</f>
        <v/>
      </c>
      <c r="M36" s="393" t="str">
        <f>IF(基本情報入力シート!X73="","",基本情報入力シート!X73)</f>
        <v/>
      </c>
      <c r="N36" s="394" t="str">
        <f>IF(基本情報入力シート!Y73="","",基本情報入力シート!Y73)</f>
        <v/>
      </c>
      <c r="O36" s="59"/>
      <c r="P36" s="60"/>
      <c r="Q36" s="61"/>
      <c r="R36" s="62"/>
      <c r="S36" s="53"/>
      <c r="T36" s="385" t="str">
        <f>IFERROR(S36*VLOOKUP(AE36,【参考】数式用3!$AN$3:$BU$14,MATCH(N36,【参考】数式用3!$AN$2:$BU$2,0)),"")</f>
        <v/>
      </c>
      <c r="U36" s="63"/>
      <c r="V36" s="54"/>
      <c r="W36" s="77"/>
      <c r="X36" s="1048" t="str">
        <f>IFERROR(V36*VLOOKUP(AF36,【参考】数式用3!$AN$15:$BU$23,MATCH(N36,【参考】数式用3!$AN$2:$BU$2,0)),"")</f>
        <v/>
      </c>
      <c r="Y36" s="1049"/>
      <c r="Z36" s="64"/>
      <c r="AA36" s="55"/>
      <c r="AB36" s="395" t="str">
        <f>IFERROR(AA36*VLOOKUP(AG36,【参考】数式用3!$AN$24:$BU$27,MATCH(N36,【参考】数式用3!$AN$2:$BU$2,0)),"")</f>
        <v/>
      </c>
      <c r="AC36" s="66"/>
      <c r="AD36" s="387" t="str">
        <f t="shared" si="0"/>
        <v/>
      </c>
      <c r="AE36" s="388" t="str">
        <f t="shared" si="4"/>
        <v/>
      </c>
      <c r="AF36" s="388" t="str">
        <f t="shared" si="5"/>
        <v/>
      </c>
      <c r="AG36" s="388" t="str">
        <f t="shared" si="6"/>
        <v/>
      </c>
    </row>
    <row r="37" spans="1:33" ht="24.95" customHeight="1">
      <c r="A37" s="390">
        <v>22</v>
      </c>
      <c r="B37" s="969" t="str">
        <f>IF(基本情報入力シート!C74="","",基本情報入力シート!C74)</f>
        <v/>
      </c>
      <c r="C37" s="970"/>
      <c r="D37" s="970"/>
      <c r="E37" s="970"/>
      <c r="F37" s="970"/>
      <c r="G37" s="970"/>
      <c r="H37" s="970"/>
      <c r="I37" s="971"/>
      <c r="J37" s="391" t="str">
        <f>IF(基本情報入力シート!M74="","",基本情報入力シート!M74)</f>
        <v/>
      </c>
      <c r="K37" s="392" t="str">
        <f>IF(基本情報入力シート!R74="","",基本情報入力シート!R74)</f>
        <v/>
      </c>
      <c r="L37" s="392" t="str">
        <f>IF(基本情報入力シート!W74="","",基本情報入力シート!W74)</f>
        <v/>
      </c>
      <c r="M37" s="393" t="str">
        <f>IF(基本情報入力シート!X74="","",基本情報入力シート!X74)</f>
        <v/>
      </c>
      <c r="N37" s="394" t="str">
        <f>IF(基本情報入力シート!Y74="","",基本情報入力シート!Y74)</f>
        <v/>
      </c>
      <c r="O37" s="59"/>
      <c r="P37" s="60"/>
      <c r="Q37" s="61"/>
      <c r="R37" s="62"/>
      <c r="S37" s="53"/>
      <c r="T37" s="385" t="str">
        <f>IFERROR(S37*VLOOKUP(AE37,【参考】数式用3!$AN$3:$BU$14,MATCH(N37,【参考】数式用3!$AN$2:$BU$2,0)),"")</f>
        <v/>
      </c>
      <c r="U37" s="63"/>
      <c r="V37" s="54"/>
      <c r="W37" s="77"/>
      <c r="X37" s="1048" t="str">
        <f>IFERROR(V37*VLOOKUP(AF37,【参考】数式用3!$AN$15:$BU$23,MATCH(N37,【参考】数式用3!$AN$2:$BU$2,0)),"")</f>
        <v/>
      </c>
      <c r="Y37" s="1049"/>
      <c r="Z37" s="64"/>
      <c r="AA37" s="55"/>
      <c r="AB37" s="395" t="str">
        <f>IFERROR(AA37*VLOOKUP(AG37,【参考】数式用3!$AN$24:$BU$27,MATCH(N37,【参考】数式用3!$AN$2:$BU$2,0)),"")</f>
        <v/>
      </c>
      <c r="AC37" s="66"/>
      <c r="AD37" s="387" t="str">
        <f t="shared" si="0"/>
        <v/>
      </c>
      <c r="AE37" s="388" t="str">
        <f t="shared" si="4"/>
        <v/>
      </c>
      <c r="AF37" s="388" t="str">
        <f t="shared" si="5"/>
        <v/>
      </c>
      <c r="AG37" s="388" t="str">
        <f t="shared" si="6"/>
        <v/>
      </c>
    </row>
    <row r="38" spans="1:33" ht="24.95" customHeight="1">
      <c r="A38" s="390">
        <v>23</v>
      </c>
      <c r="B38" s="969" t="str">
        <f>IF(基本情報入力シート!C75="","",基本情報入力シート!C75)</f>
        <v/>
      </c>
      <c r="C38" s="970"/>
      <c r="D38" s="970"/>
      <c r="E38" s="970"/>
      <c r="F38" s="970"/>
      <c r="G38" s="970"/>
      <c r="H38" s="970"/>
      <c r="I38" s="971"/>
      <c r="J38" s="391" t="str">
        <f>IF(基本情報入力シート!M75="","",基本情報入力シート!M75)</f>
        <v/>
      </c>
      <c r="K38" s="392" t="str">
        <f>IF(基本情報入力シート!R75="","",基本情報入力シート!R75)</f>
        <v/>
      </c>
      <c r="L38" s="392" t="str">
        <f>IF(基本情報入力シート!W75="","",基本情報入力シート!W75)</f>
        <v/>
      </c>
      <c r="M38" s="393" t="str">
        <f>IF(基本情報入力シート!X75="","",基本情報入力シート!X75)</f>
        <v/>
      </c>
      <c r="N38" s="394" t="str">
        <f>IF(基本情報入力シート!Y75="","",基本情報入力シート!Y75)</f>
        <v/>
      </c>
      <c r="O38" s="59"/>
      <c r="P38" s="60"/>
      <c r="Q38" s="61"/>
      <c r="R38" s="62"/>
      <c r="S38" s="53"/>
      <c r="T38" s="385" t="str">
        <f>IFERROR(S38*VLOOKUP(AE38,【参考】数式用3!$AN$3:$BU$14,MATCH(N38,【参考】数式用3!$AN$2:$BU$2,0)),"")</f>
        <v/>
      </c>
      <c r="U38" s="63"/>
      <c r="V38" s="54"/>
      <c r="W38" s="77"/>
      <c r="X38" s="1048" t="str">
        <f>IFERROR(V38*VLOOKUP(AF38,【参考】数式用3!$AN$15:$BU$23,MATCH(N38,【参考】数式用3!$AN$2:$BU$2,0)),"")</f>
        <v/>
      </c>
      <c r="Y38" s="1049"/>
      <c r="Z38" s="64"/>
      <c r="AA38" s="55"/>
      <c r="AB38" s="395" t="str">
        <f>IFERROR(AA38*VLOOKUP(AG38,【参考】数式用3!$AN$24:$BU$27,MATCH(N38,【参考】数式用3!$AN$2:$BU$2,0)),"")</f>
        <v/>
      </c>
      <c r="AC38" s="66"/>
      <c r="AD38" s="387" t="str">
        <f t="shared" si="0"/>
        <v/>
      </c>
      <c r="AE38" s="388" t="str">
        <f t="shared" si="4"/>
        <v/>
      </c>
      <c r="AF38" s="388" t="str">
        <f t="shared" si="5"/>
        <v/>
      </c>
      <c r="AG38" s="388" t="str">
        <f t="shared" si="6"/>
        <v/>
      </c>
    </row>
    <row r="39" spans="1:33" ht="24.95" customHeight="1">
      <c r="A39" s="390">
        <v>24</v>
      </c>
      <c r="B39" s="969" t="str">
        <f>IF(基本情報入力シート!C76="","",基本情報入力シート!C76)</f>
        <v/>
      </c>
      <c r="C39" s="970"/>
      <c r="D39" s="970"/>
      <c r="E39" s="970"/>
      <c r="F39" s="970"/>
      <c r="G39" s="970"/>
      <c r="H39" s="970"/>
      <c r="I39" s="971"/>
      <c r="J39" s="391" t="str">
        <f>IF(基本情報入力シート!M76="","",基本情報入力シート!M76)</f>
        <v/>
      </c>
      <c r="K39" s="392" t="str">
        <f>IF(基本情報入力シート!R76="","",基本情報入力シート!R76)</f>
        <v/>
      </c>
      <c r="L39" s="392" t="str">
        <f>IF(基本情報入力シート!W76="","",基本情報入力シート!W76)</f>
        <v/>
      </c>
      <c r="M39" s="393" t="str">
        <f>IF(基本情報入力シート!X76="","",基本情報入力シート!X76)</f>
        <v/>
      </c>
      <c r="N39" s="394" t="str">
        <f>IF(基本情報入力シート!Y76="","",基本情報入力シート!Y76)</f>
        <v/>
      </c>
      <c r="O39" s="59"/>
      <c r="P39" s="60"/>
      <c r="Q39" s="61"/>
      <c r="R39" s="62"/>
      <c r="S39" s="53"/>
      <c r="T39" s="385" t="str">
        <f>IFERROR(S39*VLOOKUP(AE39,【参考】数式用3!$AN$3:$BU$14,MATCH(N39,【参考】数式用3!$AN$2:$BU$2,0)),"")</f>
        <v/>
      </c>
      <c r="U39" s="63"/>
      <c r="V39" s="54"/>
      <c r="W39" s="77"/>
      <c r="X39" s="1048" t="str">
        <f>IFERROR(V39*VLOOKUP(AF39,【参考】数式用3!$AN$15:$BU$23,MATCH(N39,【参考】数式用3!$AN$2:$BU$2,0)),"")</f>
        <v/>
      </c>
      <c r="Y39" s="1049"/>
      <c r="Z39" s="64"/>
      <c r="AA39" s="55"/>
      <c r="AB39" s="395" t="str">
        <f>IFERROR(AA39*VLOOKUP(AG39,【参考】数式用3!$AN$24:$BU$27,MATCH(N39,【参考】数式用3!$AN$2:$BU$2,0)),"")</f>
        <v/>
      </c>
      <c r="AC39" s="66"/>
      <c r="AD39" s="387" t="str">
        <f t="shared" si="0"/>
        <v/>
      </c>
      <c r="AE39" s="388" t="str">
        <f t="shared" si="4"/>
        <v/>
      </c>
      <c r="AF39" s="388" t="str">
        <f t="shared" si="5"/>
        <v/>
      </c>
      <c r="AG39" s="388" t="str">
        <f t="shared" si="6"/>
        <v/>
      </c>
    </row>
    <row r="40" spans="1:33" ht="24.95" customHeight="1">
      <c r="A40" s="390">
        <v>25</v>
      </c>
      <c r="B40" s="969" t="str">
        <f>IF(基本情報入力シート!C77="","",基本情報入力シート!C77)</f>
        <v/>
      </c>
      <c r="C40" s="970"/>
      <c r="D40" s="970"/>
      <c r="E40" s="970"/>
      <c r="F40" s="970"/>
      <c r="G40" s="970"/>
      <c r="H40" s="970"/>
      <c r="I40" s="971"/>
      <c r="J40" s="391" t="str">
        <f>IF(基本情報入力シート!M77="","",基本情報入力シート!M77)</f>
        <v/>
      </c>
      <c r="K40" s="392" t="str">
        <f>IF(基本情報入力シート!R77="","",基本情報入力シート!R77)</f>
        <v/>
      </c>
      <c r="L40" s="392" t="str">
        <f>IF(基本情報入力シート!W77="","",基本情報入力シート!W77)</f>
        <v/>
      </c>
      <c r="M40" s="393" t="str">
        <f>IF(基本情報入力シート!X77="","",基本情報入力シート!X77)</f>
        <v/>
      </c>
      <c r="N40" s="394" t="str">
        <f>IF(基本情報入力シート!Y77="","",基本情報入力シート!Y77)</f>
        <v/>
      </c>
      <c r="O40" s="59"/>
      <c r="P40" s="60"/>
      <c r="Q40" s="61"/>
      <c r="R40" s="62"/>
      <c r="S40" s="53"/>
      <c r="T40" s="385" t="str">
        <f>IFERROR(S40*VLOOKUP(AE40,【参考】数式用3!$AN$3:$BU$14,MATCH(N40,【参考】数式用3!$AN$2:$BU$2,0)),"")</f>
        <v/>
      </c>
      <c r="U40" s="63"/>
      <c r="V40" s="54"/>
      <c r="W40" s="77"/>
      <c r="X40" s="1048" t="str">
        <f>IFERROR(V40*VLOOKUP(AF40,【参考】数式用3!$AN$15:$BU$23,MATCH(N40,【参考】数式用3!$AN$2:$BU$2,0)),"")</f>
        <v/>
      </c>
      <c r="Y40" s="1049"/>
      <c r="Z40" s="64"/>
      <c r="AA40" s="55"/>
      <c r="AB40" s="395" t="str">
        <f>IFERROR(AA40*VLOOKUP(AG40,【参考】数式用3!$AN$24:$BU$27,MATCH(N40,【参考】数式用3!$AN$2:$BU$2,0)),"")</f>
        <v/>
      </c>
      <c r="AC40" s="66"/>
      <c r="AD40" s="387" t="str">
        <f t="shared" si="0"/>
        <v/>
      </c>
      <c r="AE40" s="388" t="str">
        <f t="shared" si="4"/>
        <v/>
      </c>
      <c r="AF40" s="388" t="str">
        <f t="shared" si="5"/>
        <v/>
      </c>
      <c r="AG40" s="388" t="str">
        <f t="shared" si="6"/>
        <v/>
      </c>
    </row>
    <row r="41" spans="1:33" ht="24.95" customHeight="1">
      <c r="A41" s="390">
        <v>26</v>
      </c>
      <c r="B41" s="969" t="str">
        <f>IF(基本情報入力シート!C78="","",基本情報入力シート!C78)</f>
        <v/>
      </c>
      <c r="C41" s="970"/>
      <c r="D41" s="970"/>
      <c r="E41" s="970"/>
      <c r="F41" s="970"/>
      <c r="G41" s="970"/>
      <c r="H41" s="970"/>
      <c r="I41" s="971"/>
      <c r="J41" s="391" t="str">
        <f>IF(基本情報入力シート!M78="","",基本情報入力シート!M78)</f>
        <v/>
      </c>
      <c r="K41" s="392" t="str">
        <f>IF(基本情報入力シート!R78="","",基本情報入力シート!R78)</f>
        <v/>
      </c>
      <c r="L41" s="392" t="str">
        <f>IF(基本情報入力シート!W78="","",基本情報入力シート!W78)</f>
        <v/>
      </c>
      <c r="M41" s="393" t="str">
        <f>IF(基本情報入力シート!X78="","",基本情報入力シート!X78)</f>
        <v/>
      </c>
      <c r="N41" s="394" t="str">
        <f>IF(基本情報入力シート!Y78="","",基本情報入力シート!Y78)</f>
        <v/>
      </c>
      <c r="O41" s="59"/>
      <c r="P41" s="60"/>
      <c r="Q41" s="61"/>
      <c r="R41" s="62"/>
      <c r="S41" s="53"/>
      <c r="T41" s="385" t="str">
        <f>IFERROR(S41*VLOOKUP(AE41,【参考】数式用3!$AN$3:$BU$14,MATCH(N41,【参考】数式用3!$AN$2:$BU$2,0)),"")</f>
        <v/>
      </c>
      <c r="U41" s="63"/>
      <c r="V41" s="54"/>
      <c r="W41" s="77"/>
      <c r="X41" s="1048" t="str">
        <f>IFERROR(V41*VLOOKUP(AF41,【参考】数式用3!$AN$15:$BU$23,MATCH(N41,【参考】数式用3!$AN$2:$BU$2,0)),"")</f>
        <v/>
      </c>
      <c r="Y41" s="1049"/>
      <c r="Z41" s="64"/>
      <c r="AA41" s="55"/>
      <c r="AB41" s="395" t="str">
        <f>IFERROR(AA41*VLOOKUP(AG41,【参考】数式用3!$AN$24:$BU$27,MATCH(N41,【参考】数式用3!$AN$2:$BU$2,0)),"")</f>
        <v/>
      </c>
      <c r="AC41" s="66"/>
      <c r="AD41" s="387" t="str">
        <f t="shared" si="0"/>
        <v/>
      </c>
      <c r="AE41" s="388" t="str">
        <f t="shared" si="4"/>
        <v/>
      </c>
      <c r="AF41" s="388" t="str">
        <f t="shared" si="5"/>
        <v/>
      </c>
      <c r="AG41" s="388" t="str">
        <f t="shared" si="6"/>
        <v/>
      </c>
    </row>
    <row r="42" spans="1:33" ht="24.95" customHeight="1">
      <c r="A42" s="390">
        <v>27</v>
      </c>
      <c r="B42" s="969" t="str">
        <f>IF(基本情報入力シート!C79="","",基本情報入力シート!C79)</f>
        <v/>
      </c>
      <c r="C42" s="970"/>
      <c r="D42" s="970"/>
      <c r="E42" s="970"/>
      <c r="F42" s="970"/>
      <c r="G42" s="970"/>
      <c r="H42" s="970"/>
      <c r="I42" s="971"/>
      <c r="J42" s="391" t="str">
        <f>IF(基本情報入力シート!M79="","",基本情報入力シート!M79)</f>
        <v/>
      </c>
      <c r="K42" s="392" t="str">
        <f>IF(基本情報入力シート!R79="","",基本情報入力シート!R79)</f>
        <v/>
      </c>
      <c r="L42" s="392" t="str">
        <f>IF(基本情報入力シート!W79="","",基本情報入力シート!W79)</f>
        <v/>
      </c>
      <c r="M42" s="393" t="str">
        <f>IF(基本情報入力シート!X79="","",基本情報入力シート!X79)</f>
        <v/>
      </c>
      <c r="N42" s="394" t="str">
        <f>IF(基本情報入力シート!Y79="","",基本情報入力シート!Y79)</f>
        <v/>
      </c>
      <c r="O42" s="59"/>
      <c r="P42" s="60"/>
      <c r="Q42" s="61"/>
      <c r="R42" s="62"/>
      <c r="S42" s="53"/>
      <c r="T42" s="385" t="str">
        <f>IFERROR(S42*VLOOKUP(AE42,【参考】数式用3!$AN$3:$BU$14,MATCH(N42,【参考】数式用3!$AN$2:$BU$2,0)),"")</f>
        <v/>
      </c>
      <c r="U42" s="63"/>
      <c r="V42" s="54"/>
      <c r="W42" s="77"/>
      <c r="X42" s="1048" t="str">
        <f>IFERROR(V42*VLOOKUP(AF42,【参考】数式用3!$AN$15:$BU$23,MATCH(N42,【参考】数式用3!$AN$2:$BU$2,0)),"")</f>
        <v/>
      </c>
      <c r="Y42" s="1049"/>
      <c r="Z42" s="64"/>
      <c r="AA42" s="55"/>
      <c r="AB42" s="395" t="str">
        <f>IFERROR(AA42*VLOOKUP(AG42,【参考】数式用3!$AN$24:$BU$27,MATCH(N42,【参考】数式用3!$AN$2:$BU$2,0)),"")</f>
        <v/>
      </c>
      <c r="AC42" s="66"/>
      <c r="AD42" s="387" t="str">
        <f t="shared" si="0"/>
        <v/>
      </c>
      <c r="AE42" s="388" t="str">
        <f t="shared" si="4"/>
        <v/>
      </c>
      <c r="AF42" s="388" t="str">
        <f t="shared" si="5"/>
        <v/>
      </c>
      <c r="AG42" s="388" t="str">
        <f t="shared" si="6"/>
        <v/>
      </c>
    </row>
    <row r="43" spans="1:33" ht="24.95" customHeight="1">
      <c r="A43" s="390">
        <v>28</v>
      </c>
      <c r="B43" s="969" t="str">
        <f>IF(基本情報入力シート!C80="","",基本情報入力シート!C80)</f>
        <v/>
      </c>
      <c r="C43" s="970"/>
      <c r="D43" s="970"/>
      <c r="E43" s="970"/>
      <c r="F43" s="970"/>
      <c r="G43" s="970"/>
      <c r="H43" s="970"/>
      <c r="I43" s="971"/>
      <c r="J43" s="391" t="str">
        <f>IF(基本情報入力シート!M80="","",基本情報入力シート!M80)</f>
        <v/>
      </c>
      <c r="K43" s="392" t="str">
        <f>IF(基本情報入力シート!R80="","",基本情報入力シート!R80)</f>
        <v/>
      </c>
      <c r="L43" s="392" t="str">
        <f>IF(基本情報入力シート!W80="","",基本情報入力シート!W80)</f>
        <v/>
      </c>
      <c r="M43" s="393" t="str">
        <f>IF(基本情報入力シート!X80="","",基本情報入力シート!X80)</f>
        <v/>
      </c>
      <c r="N43" s="394" t="str">
        <f>IF(基本情報入力シート!Y80="","",基本情報入力シート!Y80)</f>
        <v/>
      </c>
      <c r="O43" s="59"/>
      <c r="P43" s="60"/>
      <c r="Q43" s="61"/>
      <c r="R43" s="62"/>
      <c r="S43" s="53"/>
      <c r="T43" s="385" t="str">
        <f>IFERROR(S43*VLOOKUP(AE43,【参考】数式用3!$AN$3:$BU$14,MATCH(N43,【参考】数式用3!$AN$2:$BU$2,0)),"")</f>
        <v/>
      </c>
      <c r="U43" s="63"/>
      <c r="V43" s="54"/>
      <c r="W43" s="77"/>
      <c r="X43" s="1048" t="str">
        <f>IFERROR(V43*VLOOKUP(AF43,【参考】数式用3!$AN$15:$BU$23,MATCH(N43,【参考】数式用3!$AN$2:$BU$2,0)),"")</f>
        <v/>
      </c>
      <c r="Y43" s="1049"/>
      <c r="Z43" s="64"/>
      <c r="AA43" s="55"/>
      <c r="AB43" s="395" t="str">
        <f>IFERROR(AA43*VLOOKUP(AG43,【参考】数式用3!$AN$24:$BU$27,MATCH(N43,【参考】数式用3!$AN$2:$BU$2,0)),"")</f>
        <v/>
      </c>
      <c r="AC43" s="66"/>
      <c r="AD43" s="387" t="str">
        <f t="shared" si="0"/>
        <v/>
      </c>
      <c r="AE43" s="388" t="str">
        <f t="shared" si="4"/>
        <v/>
      </c>
      <c r="AF43" s="388" t="str">
        <f t="shared" si="5"/>
        <v/>
      </c>
      <c r="AG43" s="388" t="str">
        <f t="shared" si="6"/>
        <v/>
      </c>
    </row>
    <row r="44" spans="1:33" ht="24.95" customHeight="1">
      <c r="A44" s="390">
        <v>29</v>
      </c>
      <c r="B44" s="969" t="str">
        <f>IF(基本情報入力シート!C81="","",基本情報入力シート!C81)</f>
        <v/>
      </c>
      <c r="C44" s="970"/>
      <c r="D44" s="970"/>
      <c r="E44" s="970"/>
      <c r="F44" s="970"/>
      <c r="G44" s="970"/>
      <c r="H44" s="970"/>
      <c r="I44" s="971"/>
      <c r="J44" s="391" t="str">
        <f>IF(基本情報入力シート!M81="","",基本情報入力シート!M81)</f>
        <v/>
      </c>
      <c r="K44" s="392" t="str">
        <f>IF(基本情報入力シート!R81="","",基本情報入力シート!R81)</f>
        <v/>
      </c>
      <c r="L44" s="392" t="str">
        <f>IF(基本情報入力シート!W81="","",基本情報入力シート!W81)</f>
        <v/>
      </c>
      <c r="M44" s="393" t="str">
        <f>IF(基本情報入力シート!X81="","",基本情報入力シート!X81)</f>
        <v/>
      </c>
      <c r="N44" s="394" t="str">
        <f>IF(基本情報入力シート!Y81="","",基本情報入力シート!Y81)</f>
        <v/>
      </c>
      <c r="O44" s="59"/>
      <c r="P44" s="60"/>
      <c r="Q44" s="61"/>
      <c r="R44" s="62"/>
      <c r="S44" s="53"/>
      <c r="T44" s="385" t="str">
        <f>IFERROR(S44*VLOOKUP(AE44,【参考】数式用3!$AN$3:$BU$14,MATCH(N44,【参考】数式用3!$AN$2:$BU$2,0)),"")</f>
        <v/>
      </c>
      <c r="U44" s="63"/>
      <c r="V44" s="54"/>
      <c r="W44" s="77"/>
      <c r="X44" s="1048" t="str">
        <f>IFERROR(V44*VLOOKUP(AF44,【参考】数式用3!$AN$15:$BU$23,MATCH(N44,【参考】数式用3!$AN$2:$BU$2,0)),"")</f>
        <v/>
      </c>
      <c r="Y44" s="1049"/>
      <c r="Z44" s="64"/>
      <c r="AA44" s="55"/>
      <c r="AB44" s="395" t="str">
        <f>IFERROR(AA44*VLOOKUP(AG44,【参考】数式用3!$AN$24:$BU$27,MATCH(N44,【参考】数式用3!$AN$2:$BU$2,0)),"")</f>
        <v/>
      </c>
      <c r="AC44" s="66"/>
      <c r="AD44" s="387" t="str">
        <f t="shared" si="0"/>
        <v/>
      </c>
      <c r="AE44" s="388" t="str">
        <f t="shared" si="4"/>
        <v/>
      </c>
      <c r="AF44" s="388" t="str">
        <f t="shared" si="5"/>
        <v/>
      </c>
      <c r="AG44" s="388" t="str">
        <f t="shared" si="6"/>
        <v/>
      </c>
    </row>
    <row r="45" spans="1:33" ht="24.95" customHeight="1">
      <c r="A45" s="390">
        <v>30</v>
      </c>
      <c r="B45" s="969" t="str">
        <f>IF(基本情報入力シート!C82="","",基本情報入力シート!C82)</f>
        <v/>
      </c>
      <c r="C45" s="970"/>
      <c r="D45" s="970"/>
      <c r="E45" s="970"/>
      <c r="F45" s="970"/>
      <c r="G45" s="970"/>
      <c r="H45" s="970"/>
      <c r="I45" s="971"/>
      <c r="J45" s="391" t="str">
        <f>IF(基本情報入力シート!M82="","",基本情報入力シート!M82)</f>
        <v/>
      </c>
      <c r="K45" s="392" t="str">
        <f>IF(基本情報入力シート!R82="","",基本情報入力シート!R82)</f>
        <v/>
      </c>
      <c r="L45" s="392" t="str">
        <f>IF(基本情報入力シート!W82="","",基本情報入力シート!W82)</f>
        <v/>
      </c>
      <c r="M45" s="393" t="str">
        <f>IF(基本情報入力シート!X82="","",基本情報入力シート!X82)</f>
        <v/>
      </c>
      <c r="N45" s="394" t="str">
        <f>IF(基本情報入力シート!Y82="","",基本情報入力シート!Y82)</f>
        <v/>
      </c>
      <c r="O45" s="59"/>
      <c r="P45" s="60"/>
      <c r="Q45" s="61"/>
      <c r="R45" s="62"/>
      <c r="S45" s="53"/>
      <c r="T45" s="385" t="str">
        <f>IFERROR(S45*VLOOKUP(AE45,【参考】数式用3!$AN$3:$BU$14,MATCH(N45,【参考】数式用3!$AN$2:$BU$2,0)),"")</f>
        <v/>
      </c>
      <c r="U45" s="63"/>
      <c r="V45" s="54"/>
      <c r="W45" s="77"/>
      <c r="X45" s="1048" t="str">
        <f>IFERROR(V45*VLOOKUP(AF45,【参考】数式用3!$AN$15:$BU$23,MATCH(N45,【参考】数式用3!$AN$2:$BU$2,0)),"")</f>
        <v/>
      </c>
      <c r="Y45" s="1049"/>
      <c r="Z45" s="64"/>
      <c r="AA45" s="55"/>
      <c r="AB45" s="395" t="str">
        <f>IFERROR(AA45*VLOOKUP(AG45,【参考】数式用3!$AN$24:$BU$27,MATCH(N45,【参考】数式用3!$AN$2:$BU$2,0)),"")</f>
        <v/>
      </c>
      <c r="AC45" s="66"/>
      <c r="AD45" s="387" t="str">
        <f t="shared" si="0"/>
        <v/>
      </c>
      <c r="AE45" s="388" t="str">
        <f t="shared" si="4"/>
        <v/>
      </c>
      <c r="AF45" s="388" t="str">
        <f t="shared" si="5"/>
        <v/>
      </c>
      <c r="AG45" s="388" t="str">
        <f t="shared" si="6"/>
        <v/>
      </c>
    </row>
    <row r="46" spans="1:33" ht="24.95" customHeight="1">
      <c r="A46" s="390">
        <v>31</v>
      </c>
      <c r="B46" s="969" t="str">
        <f>IF(基本情報入力シート!C83="","",基本情報入力シート!C83)</f>
        <v/>
      </c>
      <c r="C46" s="970"/>
      <c r="D46" s="970"/>
      <c r="E46" s="970"/>
      <c r="F46" s="970"/>
      <c r="G46" s="970"/>
      <c r="H46" s="970"/>
      <c r="I46" s="971"/>
      <c r="J46" s="391" t="str">
        <f>IF(基本情報入力シート!M83="","",基本情報入力シート!M83)</f>
        <v/>
      </c>
      <c r="K46" s="392" t="str">
        <f>IF(基本情報入力シート!R83="","",基本情報入力シート!R83)</f>
        <v/>
      </c>
      <c r="L46" s="392" t="str">
        <f>IF(基本情報入力シート!W83="","",基本情報入力シート!W83)</f>
        <v/>
      </c>
      <c r="M46" s="393" t="str">
        <f>IF(基本情報入力シート!X83="","",基本情報入力シート!X83)</f>
        <v/>
      </c>
      <c r="N46" s="394" t="str">
        <f>IF(基本情報入力シート!Y83="","",基本情報入力シート!Y83)</f>
        <v/>
      </c>
      <c r="O46" s="59"/>
      <c r="P46" s="60"/>
      <c r="Q46" s="61"/>
      <c r="R46" s="62"/>
      <c r="S46" s="53"/>
      <c r="T46" s="385" t="str">
        <f>IFERROR(S46*VLOOKUP(AE46,【参考】数式用3!$AN$3:$BU$14,MATCH(N46,【参考】数式用3!$AN$2:$BU$2,0)),"")</f>
        <v/>
      </c>
      <c r="U46" s="63"/>
      <c r="V46" s="54"/>
      <c r="W46" s="77"/>
      <c r="X46" s="1048" t="str">
        <f>IFERROR(V46*VLOOKUP(AF46,【参考】数式用3!$AN$15:$BU$23,MATCH(N46,【参考】数式用3!$AN$2:$BU$2,0)),"")</f>
        <v/>
      </c>
      <c r="Y46" s="1049"/>
      <c r="Z46" s="64"/>
      <c r="AA46" s="55"/>
      <c r="AB46" s="395" t="str">
        <f>IFERROR(AA46*VLOOKUP(AG46,【参考】数式用3!$AN$24:$BU$27,MATCH(N46,【参考】数式用3!$AN$2:$BU$2,0)),"")</f>
        <v/>
      </c>
      <c r="AC46" s="66"/>
      <c r="AD46" s="387" t="str">
        <f t="shared" si="0"/>
        <v/>
      </c>
      <c r="AE46" s="388" t="str">
        <f t="shared" si="4"/>
        <v/>
      </c>
      <c r="AF46" s="388" t="str">
        <f t="shared" si="5"/>
        <v/>
      </c>
      <c r="AG46" s="388" t="str">
        <f t="shared" si="6"/>
        <v/>
      </c>
    </row>
    <row r="47" spans="1:33" ht="24.95" customHeight="1">
      <c r="A47" s="390">
        <v>32</v>
      </c>
      <c r="B47" s="969" t="str">
        <f>IF(基本情報入力シート!C84="","",基本情報入力シート!C84)</f>
        <v/>
      </c>
      <c r="C47" s="970"/>
      <c r="D47" s="970"/>
      <c r="E47" s="970"/>
      <c r="F47" s="970"/>
      <c r="G47" s="970"/>
      <c r="H47" s="970"/>
      <c r="I47" s="971"/>
      <c r="J47" s="391" t="str">
        <f>IF(基本情報入力シート!M84="","",基本情報入力シート!M84)</f>
        <v/>
      </c>
      <c r="K47" s="392" t="str">
        <f>IF(基本情報入力シート!R84="","",基本情報入力シート!R84)</f>
        <v/>
      </c>
      <c r="L47" s="392" t="str">
        <f>IF(基本情報入力シート!W84="","",基本情報入力シート!W84)</f>
        <v/>
      </c>
      <c r="M47" s="393" t="str">
        <f>IF(基本情報入力シート!X84="","",基本情報入力シート!X84)</f>
        <v/>
      </c>
      <c r="N47" s="394" t="str">
        <f>IF(基本情報入力シート!Y84="","",基本情報入力シート!Y84)</f>
        <v/>
      </c>
      <c r="O47" s="59"/>
      <c r="P47" s="60"/>
      <c r="Q47" s="61"/>
      <c r="R47" s="62"/>
      <c r="S47" s="53"/>
      <c r="T47" s="385" t="str">
        <f>IFERROR(S47*VLOOKUP(AE47,【参考】数式用3!$AN$3:$BU$14,MATCH(N47,【参考】数式用3!$AN$2:$BU$2,0)),"")</f>
        <v/>
      </c>
      <c r="U47" s="63"/>
      <c r="V47" s="54"/>
      <c r="W47" s="77"/>
      <c r="X47" s="1048" t="str">
        <f>IFERROR(V47*VLOOKUP(AF47,【参考】数式用3!$AN$15:$BU$23,MATCH(N47,【参考】数式用3!$AN$2:$BU$2,0)),"")</f>
        <v/>
      </c>
      <c r="Y47" s="1049"/>
      <c r="Z47" s="64"/>
      <c r="AA47" s="55"/>
      <c r="AB47" s="395" t="str">
        <f>IFERROR(AA47*VLOOKUP(AG47,【参考】数式用3!$AN$24:$BU$27,MATCH(N47,【参考】数式用3!$AN$2:$BU$2,0)),"")</f>
        <v/>
      </c>
      <c r="AC47" s="66"/>
      <c r="AD47" s="387" t="str">
        <f t="shared" si="0"/>
        <v/>
      </c>
      <c r="AE47" s="388" t="str">
        <f t="shared" si="4"/>
        <v/>
      </c>
      <c r="AF47" s="388" t="str">
        <f t="shared" si="5"/>
        <v/>
      </c>
      <c r="AG47" s="388" t="str">
        <f t="shared" si="6"/>
        <v/>
      </c>
    </row>
    <row r="48" spans="1:33" ht="24.95" customHeight="1">
      <c r="A48" s="390">
        <v>33</v>
      </c>
      <c r="B48" s="969" t="str">
        <f>IF(基本情報入力シート!C85="","",基本情報入力シート!C85)</f>
        <v/>
      </c>
      <c r="C48" s="970"/>
      <c r="D48" s="970"/>
      <c r="E48" s="970"/>
      <c r="F48" s="970"/>
      <c r="G48" s="970"/>
      <c r="H48" s="970"/>
      <c r="I48" s="971"/>
      <c r="J48" s="391" t="str">
        <f>IF(基本情報入力シート!M85="","",基本情報入力シート!M85)</f>
        <v/>
      </c>
      <c r="K48" s="392" t="str">
        <f>IF(基本情報入力シート!R85="","",基本情報入力シート!R85)</f>
        <v/>
      </c>
      <c r="L48" s="392" t="str">
        <f>IF(基本情報入力シート!W85="","",基本情報入力シート!W85)</f>
        <v/>
      </c>
      <c r="M48" s="393" t="str">
        <f>IF(基本情報入力シート!X85="","",基本情報入力シート!X85)</f>
        <v/>
      </c>
      <c r="N48" s="394" t="str">
        <f>IF(基本情報入力シート!Y85="","",基本情報入力シート!Y85)</f>
        <v/>
      </c>
      <c r="O48" s="59"/>
      <c r="P48" s="60"/>
      <c r="Q48" s="61"/>
      <c r="R48" s="62"/>
      <c r="S48" s="53"/>
      <c r="T48" s="385" t="str">
        <f>IFERROR(S48*VLOOKUP(AE48,【参考】数式用3!$AN$3:$BU$14,MATCH(N48,【参考】数式用3!$AN$2:$BU$2,0)),"")</f>
        <v/>
      </c>
      <c r="U48" s="63"/>
      <c r="V48" s="54"/>
      <c r="W48" s="77"/>
      <c r="X48" s="1048" t="str">
        <f>IFERROR(V48*VLOOKUP(AF48,【参考】数式用3!$AN$15:$BU$23,MATCH(N48,【参考】数式用3!$AN$2:$BU$2,0)),"")</f>
        <v/>
      </c>
      <c r="Y48" s="1049"/>
      <c r="Z48" s="64"/>
      <c r="AA48" s="55"/>
      <c r="AB48" s="395" t="str">
        <f>IFERROR(AA48*VLOOKUP(AG48,【参考】数式用3!$AN$24:$BU$27,MATCH(N48,【参考】数式用3!$AN$2:$BU$2,0)),"")</f>
        <v/>
      </c>
      <c r="AC48" s="66"/>
      <c r="AD48" s="387" t="str">
        <f t="shared" si="0"/>
        <v/>
      </c>
      <c r="AE48" s="388" t="str">
        <f t="shared" si="4"/>
        <v/>
      </c>
      <c r="AF48" s="388" t="str">
        <f t="shared" si="5"/>
        <v/>
      </c>
      <c r="AG48" s="388" t="str">
        <f t="shared" si="6"/>
        <v/>
      </c>
    </row>
    <row r="49" spans="1:33" ht="24.95" customHeight="1">
      <c r="A49" s="390">
        <v>34</v>
      </c>
      <c r="B49" s="969" t="str">
        <f>IF(基本情報入力シート!C86="","",基本情報入力シート!C86)</f>
        <v/>
      </c>
      <c r="C49" s="970"/>
      <c r="D49" s="970"/>
      <c r="E49" s="970"/>
      <c r="F49" s="970"/>
      <c r="G49" s="970"/>
      <c r="H49" s="970"/>
      <c r="I49" s="971"/>
      <c r="J49" s="391" t="str">
        <f>IF(基本情報入力シート!M86="","",基本情報入力シート!M86)</f>
        <v/>
      </c>
      <c r="K49" s="392" t="str">
        <f>IF(基本情報入力シート!R86="","",基本情報入力シート!R86)</f>
        <v/>
      </c>
      <c r="L49" s="392" t="str">
        <f>IF(基本情報入力シート!W86="","",基本情報入力シート!W86)</f>
        <v/>
      </c>
      <c r="M49" s="393" t="str">
        <f>IF(基本情報入力シート!X86="","",基本情報入力シート!X86)</f>
        <v/>
      </c>
      <c r="N49" s="394" t="str">
        <f>IF(基本情報入力シート!Y86="","",基本情報入力シート!Y86)</f>
        <v/>
      </c>
      <c r="O49" s="59"/>
      <c r="P49" s="60"/>
      <c r="Q49" s="61"/>
      <c r="R49" s="62"/>
      <c r="S49" s="53"/>
      <c r="T49" s="385" t="str">
        <f>IFERROR(S49*VLOOKUP(AE49,【参考】数式用3!$AN$3:$BU$14,MATCH(N49,【参考】数式用3!$AN$2:$BU$2,0)),"")</f>
        <v/>
      </c>
      <c r="U49" s="63"/>
      <c r="V49" s="54"/>
      <c r="W49" s="77"/>
      <c r="X49" s="1048" t="str">
        <f>IFERROR(V49*VLOOKUP(AF49,【参考】数式用3!$AN$15:$BU$23,MATCH(N49,【参考】数式用3!$AN$2:$BU$2,0)),"")</f>
        <v/>
      </c>
      <c r="Y49" s="1049"/>
      <c r="Z49" s="64"/>
      <c r="AA49" s="55"/>
      <c r="AB49" s="395" t="str">
        <f>IFERROR(AA49*VLOOKUP(AG49,【参考】数式用3!$AN$24:$BU$27,MATCH(N49,【参考】数式用3!$AN$2:$BU$2,0)),"")</f>
        <v/>
      </c>
      <c r="AC49" s="66"/>
      <c r="AD49" s="387" t="str">
        <f t="shared" si="0"/>
        <v/>
      </c>
      <c r="AE49" s="388" t="str">
        <f t="shared" si="4"/>
        <v/>
      </c>
      <c r="AF49" s="388" t="str">
        <f t="shared" si="5"/>
        <v/>
      </c>
      <c r="AG49" s="388" t="str">
        <f t="shared" si="6"/>
        <v/>
      </c>
    </row>
    <row r="50" spans="1:33" ht="24.95" customHeight="1">
      <c r="A50" s="390">
        <v>35</v>
      </c>
      <c r="B50" s="969" t="str">
        <f>IF(基本情報入力シート!C87="","",基本情報入力シート!C87)</f>
        <v/>
      </c>
      <c r="C50" s="970"/>
      <c r="D50" s="970"/>
      <c r="E50" s="970"/>
      <c r="F50" s="970"/>
      <c r="G50" s="970"/>
      <c r="H50" s="970"/>
      <c r="I50" s="971"/>
      <c r="J50" s="391" t="str">
        <f>IF(基本情報入力シート!M87="","",基本情報入力シート!M87)</f>
        <v/>
      </c>
      <c r="K50" s="392" t="str">
        <f>IF(基本情報入力シート!R87="","",基本情報入力シート!R87)</f>
        <v/>
      </c>
      <c r="L50" s="392" t="str">
        <f>IF(基本情報入力シート!W87="","",基本情報入力シート!W87)</f>
        <v/>
      </c>
      <c r="M50" s="393" t="str">
        <f>IF(基本情報入力シート!X87="","",基本情報入力シート!X87)</f>
        <v/>
      </c>
      <c r="N50" s="394" t="str">
        <f>IF(基本情報入力シート!Y87="","",基本情報入力シート!Y87)</f>
        <v/>
      </c>
      <c r="O50" s="59"/>
      <c r="P50" s="60"/>
      <c r="Q50" s="61"/>
      <c r="R50" s="62"/>
      <c r="S50" s="53"/>
      <c r="T50" s="385" t="str">
        <f>IFERROR(S50*VLOOKUP(AE50,【参考】数式用3!$AN$3:$BU$14,MATCH(N50,【参考】数式用3!$AN$2:$BU$2,0)),"")</f>
        <v/>
      </c>
      <c r="U50" s="63"/>
      <c r="V50" s="54"/>
      <c r="W50" s="77"/>
      <c r="X50" s="1048" t="str">
        <f>IFERROR(V50*VLOOKUP(AF50,【参考】数式用3!$AN$15:$BU$23,MATCH(N50,【参考】数式用3!$AN$2:$BU$2,0)),"")</f>
        <v/>
      </c>
      <c r="Y50" s="1049"/>
      <c r="Z50" s="64"/>
      <c r="AA50" s="55"/>
      <c r="AB50" s="395" t="str">
        <f>IFERROR(AA50*VLOOKUP(AG50,【参考】数式用3!$AN$24:$BU$27,MATCH(N50,【参考】数式用3!$AN$2:$BU$2,0)),"")</f>
        <v/>
      </c>
      <c r="AC50" s="66"/>
      <c r="AD50" s="387" t="str">
        <f t="shared" si="0"/>
        <v/>
      </c>
      <c r="AE50" s="388" t="str">
        <f t="shared" si="4"/>
        <v/>
      </c>
      <c r="AF50" s="388" t="str">
        <f t="shared" si="5"/>
        <v/>
      </c>
      <c r="AG50" s="388" t="str">
        <f t="shared" si="6"/>
        <v/>
      </c>
    </row>
    <row r="51" spans="1:33" ht="24.95" customHeight="1">
      <c r="A51" s="390">
        <v>36</v>
      </c>
      <c r="B51" s="969" t="str">
        <f>IF(基本情報入力シート!C88="","",基本情報入力シート!C88)</f>
        <v/>
      </c>
      <c r="C51" s="970"/>
      <c r="D51" s="970"/>
      <c r="E51" s="970"/>
      <c r="F51" s="970"/>
      <c r="G51" s="970"/>
      <c r="H51" s="970"/>
      <c r="I51" s="971"/>
      <c r="J51" s="391" t="str">
        <f>IF(基本情報入力シート!M88="","",基本情報入力シート!M88)</f>
        <v/>
      </c>
      <c r="K51" s="392" t="str">
        <f>IF(基本情報入力シート!R88="","",基本情報入力シート!R88)</f>
        <v/>
      </c>
      <c r="L51" s="392" t="str">
        <f>IF(基本情報入力シート!W88="","",基本情報入力シート!W88)</f>
        <v/>
      </c>
      <c r="M51" s="393" t="str">
        <f>IF(基本情報入力シート!X88="","",基本情報入力シート!X88)</f>
        <v/>
      </c>
      <c r="N51" s="394" t="str">
        <f>IF(基本情報入力シート!Y88="","",基本情報入力シート!Y88)</f>
        <v/>
      </c>
      <c r="O51" s="59"/>
      <c r="P51" s="60"/>
      <c r="Q51" s="61"/>
      <c r="R51" s="62"/>
      <c r="S51" s="53"/>
      <c r="T51" s="385" t="str">
        <f>IFERROR(S51*VLOOKUP(AE51,【参考】数式用3!$AN$3:$BU$14,MATCH(N51,【参考】数式用3!$AN$2:$BU$2,0)),"")</f>
        <v/>
      </c>
      <c r="U51" s="63"/>
      <c r="V51" s="54"/>
      <c r="W51" s="77"/>
      <c r="X51" s="1048" t="str">
        <f>IFERROR(V51*VLOOKUP(AF51,【参考】数式用3!$AN$15:$BU$23,MATCH(N51,【参考】数式用3!$AN$2:$BU$2,0)),"")</f>
        <v/>
      </c>
      <c r="Y51" s="1049"/>
      <c r="Z51" s="64"/>
      <c r="AA51" s="55"/>
      <c r="AB51" s="395" t="str">
        <f>IFERROR(AA51*VLOOKUP(AG51,【参考】数式用3!$AN$24:$BU$27,MATCH(N51,【参考】数式用3!$AN$2:$BU$2,0)),"")</f>
        <v/>
      </c>
      <c r="AC51" s="66"/>
      <c r="AD51" s="387" t="str">
        <f t="shared" si="0"/>
        <v/>
      </c>
      <c r="AE51" s="388" t="str">
        <f t="shared" si="4"/>
        <v/>
      </c>
      <c r="AF51" s="388" t="str">
        <f t="shared" si="5"/>
        <v/>
      </c>
      <c r="AG51" s="388" t="str">
        <f t="shared" si="6"/>
        <v/>
      </c>
    </row>
    <row r="52" spans="1:33" ht="24.95" customHeight="1">
      <c r="A52" s="390">
        <v>37</v>
      </c>
      <c r="B52" s="969" t="str">
        <f>IF(基本情報入力シート!C89="","",基本情報入力シート!C89)</f>
        <v/>
      </c>
      <c r="C52" s="970"/>
      <c r="D52" s="970"/>
      <c r="E52" s="970"/>
      <c r="F52" s="970"/>
      <c r="G52" s="970"/>
      <c r="H52" s="970"/>
      <c r="I52" s="971"/>
      <c r="J52" s="391" t="str">
        <f>IF(基本情報入力シート!M89="","",基本情報入力シート!M89)</f>
        <v/>
      </c>
      <c r="K52" s="392" t="str">
        <f>IF(基本情報入力シート!R89="","",基本情報入力シート!R89)</f>
        <v/>
      </c>
      <c r="L52" s="392" t="str">
        <f>IF(基本情報入力シート!W89="","",基本情報入力シート!W89)</f>
        <v/>
      </c>
      <c r="M52" s="393" t="str">
        <f>IF(基本情報入力シート!X89="","",基本情報入力シート!X89)</f>
        <v/>
      </c>
      <c r="N52" s="394" t="str">
        <f>IF(基本情報入力シート!Y89="","",基本情報入力シート!Y89)</f>
        <v/>
      </c>
      <c r="O52" s="59"/>
      <c r="P52" s="60"/>
      <c r="Q52" s="61"/>
      <c r="R52" s="62"/>
      <c r="S52" s="53"/>
      <c r="T52" s="385" t="str">
        <f>IFERROR(S52*VLOOKUP(AE52,【参考】数式用3!$AN$3:$BU$14,MATCH(N52,【参考】数式用3!$AN$2:$BU$2,0)),"")</f>
        <v/>
      </c>
      <c r="U52" s="63"/>
      <c r="V52" s="54"/>
      <c r="W52" s="77"/>
      <c r="X52" s="1048" t="str">
        <f>IFERROR(V52*VLOOKUP(AF52,【参考】数式用3!$AN$15:$BU$23,MATCH(N52,【参考】数式用3!$AN$2:$BU$2,0)),"")</f>
        <v/>
      </c>
      <c r="Y52" s="1049"/>
      <c r="Z52" s="64"/>
      <c r="AA52" s="55"/>
      <c r="AB52" s="395" t="str">
        <f>IFERROR(AA52*VLOOKUP(AG52,【参考】数式用3!$AN$24:$BU$27,MATCH(N52,【参考】数式用3!$AN$2:$BU$2,0)),"")</f>
        <v/>
      </c>
      <c r="AC52" s="66"/>
      <c r="AD52" s="387" t="str">
        <f t="shared" si="0"/>
        <v/>
      </c>
      <c r="AE52" s="388" t="str">
        <f t="shared" si="4"/>
        <v/>
      </c>
      <c r="AF52" s="388" t="str">
        <f t="shared" si="5"/>
        <v/>
      </c>
      <c r="AG52" s="388" t="str">
        <f t="shared" si="6"/>
        <v/>
      </c>
    </row>
    <row r="53" spans="1:33" ht="24.95" customHeight="1">
      <c r="A53" s="390">
        <v>38</v>
      </c>
      <c r="B53" s="969" t="str">
        <f>IF(基本情報入力シート!C90="","",基本情報入力シート!C90)</f>
        <v/>
      </c>
      <c r="C53" s="970"/>
      <c r="D53" s="970"/>
      <c r="E53" s="970"/>
      <c r="F53" s="970"/>
      <c r="G53" s="970"/>
      <c r="H53" s="970"/>
      <c r="I53" s="971"/>
      <c r="J53" s="391" t="str">
        <f>IF(基本情報入力シート!M90="","",基本情報入力シート!M90)</f>
        <v/>
      </c>
      <c r="K53" s="392" t="str">
        <f>IF(基本情報入力シート!R90="","",基本情報入力シート!R90)</f>
        <v/>
      </c>
      <c r="L53" s="392" t="str">
        <f>IF(基本情報入力シート!W90="","",基本情報入力シート!W90)</f>
        <v/>
      </c>
      <c r="M53" s="393" t="str">
        <f>IF(基本情報入力シート!X90="","",基本情報入力シート!X90)</f>
        <v/>
      </c>
      <c r="N53" s="394" t="str">
        <f>IF(基本情報入力シート!Y90="","",基本情報入力シート!Y90)</f>
        <v/>
      </c>
      <c r="O53" s="59"/>
      <c r="P53" s="60"/>
      <c r="Q53" s="61"/>
      <c r="R53" s="62"/>
      <c r="S53" s="53"/>
      <c r="T53" s="385" t="str">
        <f>IFERROR(S53*VLOOKUP(AE53,【参考】数式用3!$AN$3:$BU$14,MATCH(N53,【参考】数式用3!$AN$2:$BU$2,0)),"")</f>
        <v/>
      </c>
      <c r="U53" s="63"/>
      <c r="V53" s="54"/>
      <c r="W53" s="77"/>
      <c r="X53" s="1048" t="str">
        <f>IFERROR(V53*VLOOKUP(AF53,【参考】数式用3!$AN$15:$BU$23,MATCH(N53,【参考】数式用3!$AN$2:$BU$2,0)),"")</f>
        <v/>
      </c>
      <c r="Y53" s="1049"/>
      <c r="Z53" s="64"/>
      <c r="AA53" s="55"/>
      <c r="AB53" s="395" t="str">
        <f>IFERROR(AA53*VLOOKUP(AG53,【参考】数式用3!$AN$24:$BU$27,MATCH(N53,【参考】数式用3!$AN$2:$BU$2,0)),"")</f>
        <v/>
      </c>
      <c r="AC53" s="66"/>
      <c r="AD53" s="387" t="str">
        <f t="shared" si="0"/>
        <v/>
      </c>
      <c r="AE53" s="388" t="str">
        <f t="shared" si="4"/>
        <v/>
      </c>
      <c r="AF53" s="388" t="str">
        <f t="shared" si="5"/>
        <v/>
      </c>
      <c r="AG53" s="388" t="str">
        <f t="shared" si="6"/>
        <v/>
      </c>
    </row>
    <row r="54" spans="1:33" ht="24.95" customHeight="1">
      <c r="A54" s="390">
        <v>39</v>
      </c>
      <c r="B54" s="969" t="str">
        <f>IF(基本情報入力シート!C91="","",基本情報入力シート!C91)</f>
        <v/>
      </c>
      <c r="C54" s="970"/>
      <c r="D54" s="970"/>
      <c r="E54" s="970"/>
      <c r="F54" s="970"/>
      <c r="G54" s="970"/>
      <c r="H54" s="970"/>
      <c r="I54" s="971"/>
      <c r="J54" s="391" t="str">
        <f>IF(基本情報入力シート!M91="","",基本情報入力シート!M91)</f>
        <v/>
      </c>
      <c r="K54" s="392" t="str">
        <f>IF(基本情報入力シート!R91="","",基本情報入力シート!R91)</f>
        <v/>
      </c>
      <c r="L54" s="392" t="str">
        <f>IF(基本情報入力シート!W91="","",基本情報入力シート!W91)</f>
        <v/>
      </c>
      <c r="M54" s="393" t="str">
        <f>IF(基本情報入力シート!X91="","",基本情報入力シート!X91)</f>
        <v/>
      </c>
      <c r="N54" s="394" t="str">
        <f>IF(基本情報入力シート!Y91="","",基本情報入力シート!Y91)</f>
        <v/>
      </c>
      <c r="O54" s="59"/>
      <c r="P54" s="60"/>
      <c r="Q54" s="61"/>
      <c r="R54" s="62"/>
      <c r="S54" s="53"/>
      <c r="T54" s="385" t="str">
        <f>IFERROR(S54*VLOOKUP(AE54,【参考】数式用3!$AN$3:$BU$14,MATCH(N54,【参考】数式用3!$AN$2:$BU$2,0)),"")</f>
        <v/>
      </c>
      <c r="U54" s="63"/>
      <c r="V54" s="54"/>
      <c r="W54" s="77"/>
      <c r="X54" s="1048" t="str">
        <f>IFERROR(V54*VLOOKUP(AF54,【参考】数式用3!$AN$15:$BU$23,MATCH(N54,【参考】数式用3!$AN$2:$BU$2,0)),"")</f>
        <v/>
      </c>
      <c r="Y54" s="1049"/>
      <c r="Z54" s="64"/>
      <c r="AA54" s="55"/>
      <c r="AB54" s="395" t="str">
        <f>IFERROR(AA54*VLOOKUP(AG54,【参考】数式用3!$AN$24:$BU$27,MATCH(N54,【参考】数式用3!$AN$2:$BU$2,0)),"")</f>
        <v/>
      </c>
      <c r="AC54" s="66"/>
      <c r="AD54" s="387" t="str">
        <f t="shared" si="0"/>
        <v/>
      </c>
      <c r="AE54" s="388" t="str">
        <f t="shared" si="4"/>
        <v/>
      </c>
      <c r="AF54" s="388" t="str">
        <f t="shared" si="5"/>
        <v/>
      </c>
      <c r="AG54" s="388" t="str">
        <f t="shared" si="6"/>
        <v/>
      </c>
    </row>
    <row r="55" spans="1:33" ht="24.95" customHeight="1">
      <c r="A55" s="390">
        <v>40</v>
      </c>
      <c r="B55" s="969" t="str">
        <f>IF(基本情報入力シート!C92="","",基本情報入力シート!C92)</f>
        <v/>
      </c>
      <c r="C55" s="970"/>
      <c r="D55" s="970"/>
      <c r="E55" s="970"/>
      <c r="F55" s="970"/>
      <c r="G55" s="970"/>
      <c r="H55" s="970"/>
      <c r="I55" s="971"/>
      <c r="J55" s="391" t="str">
        <f>IF(基本情報入力シート!M92="","",基本情報入力シート!M92)</f>
        <v/>
      </c>
      <c r="K55" s="392" t="str">
        <f>IF(基本情報入力シート!R92="","",基本情報入力シート!R92)</f>
        <v/>
      </c>
      <c r="L55" s="392" t="str">
        <f>IF(基本情報入力シート!W92="","",基本情報入力シート!W92)</f>
        <v/>
      </c>
      <c r="M55" s="393" t="str">
        <f>IF(基本情報入力シート!X92="","",基本情報入力シート!X92)</f>
        <v/>
      </c>
      <c r="N55" s="394" t="str">
        <f>IF(基本情報入力シート!Y92="","",基本情報入力シート!Y92)</f>
        <v/>
      </c>
      <c r="O55" s="59"/>
      <c r="P55" s="60"/>
      <c r="Q55" s="61"/>
      <c r="R55" s="62"/>
      <c r="S55" s="53"/>
      <c r="T55" s="385" t="str">
        <f>IFERROR(S55*VLOOKUP(AE55,【参考】数式用3!$AN$3:$BU$14,MATCH(N55,【参考】数式用3!$AN$2:$BU$2,0)),"")</f>
        <v/>
      </c>
      <c r="U55" s="63"/>
      <c r="V55" s="54"/>
      <c r="W55" s="77"/>
      <c r="X55" s="1048" t="str">
        <f>IFERROR(V55*VLOOKUP(AF55,【参考】数式用3!$AN$15:$BU$23,MATCH(N55,【参考】数式用3!$AN$2:$BU$2,0)),"")</f>
        <v/>
      </c>
      <c r="Y55" s="1049"/>
      <c r="Z55" s="64"/>
      <c r="AA55" s="55"/>
      <c r="AB55" s="395" t="str">
        <f>IFERROR(AA55*VLOOKUP(AG55,【参考】数式用3!$AN$24:$BU$27,MATCH(N55,【参考】数式用3!$AN$2:$BU$2,0)),"")</f>
        <v/>
      </c>
      <c r="AC55" s="66"/>
      <c r="AD55" s="387" t="str">
        <f t="shared" si="0"/>
        <v/>
      </c>
      <c r="AE55" s="388" t="str">
        <f t="shared" si="4"/>
        <v/>
      </c>
      <c r="AF55" s="388" t="str">
        <f t="shared" si="5"/>
        <v/>
      </c>
      <c r="AG55" s="388" t="str">
        <f t="shared" si="6"/>
        <v/>
      </c>
    </row>
    <row r="56" spans="1:33" ht="24.95" customHeight="1">
      <c r="A56" s="390">
        <v>41</v>
      </c>
      <c r="B56" s="969" t="str">
        <f>IF(基本情報入力シート!C93="","",基本情報入力シート!C93)</f>
        <v/>
      </c>
      <c r="C56" s="970"/>
      <c r="D56" s="970"/>
      <c r="E56" s="970"/>
      <c r="F56" s="970"/>
      <c r="G56" s="970"/>
      <c r="H56" s="970"/>
      <c r="I56" s="971"/>
      <c r="J56" s="391" t="str">
        <f>IF(基本情報入力シート!M93="","",基本情報入力シート!M93)</f>
        <v/>
      </c>
      <c r="K56" s="392" t="str">
        <f>IF(基本情報入力シート!R93="","",基本情報入力シート!R93)</f>
        <v/>
      </c>
      <c r="L56" s="392" t="str">
        <f>IF(基本情報入力シート!W93="","",基本情報入力シート!W93)</f>
        <v/>
      </c>
      <c r="M56" s="393" t="str">
        <f>IF(基本情報入力シート!X93="","",基本情報入力シート!X93)</f>
        <v/>
      </c>
      <c r="N56" s="394" t="str">
        <f>IF(基本情報入力シート!Y93="","",基本情報入力シート!Y93)</f>
        <v/>
      </c>
      <c r="O56" s="59"/>
      <c r="P56" s="60"/>
      <c r="Q56" s="61"/>
      <c r="R56" s="62"/>
      <c r="S56" s="53"/>
      <c r="T56" s="385" t="str">
        <f>IFERROR(S56*VLOOKUP(AE56,【参考】数式用3!$AN$3:$BU$14,MATCH(N56,【参考】数式用3!$AN$2:$BU$2,0)),"")</f>
        <v/>
      </c>
      <c r="U56" s="63"/>
      <c r="V56" s="54"/>
      <c r="W56" s="77"/>
      <c r="X56" s="1048" t="str">
        <f>IFERROR(V56*VLOOKUP(AF56,【参考】数式用3!$AN$15:$BU$23,MATCH(N56,【参考】数式用3!$AN$2:$BU$2,0)),"")</f>
        <v/>
      </c>
      <c r="Y56" s="1049"/>
      <c r="Z56" s="64"/>
      <c r="AA56" s="55"/>
      <c r="AB56" s="395" t="str">
        <f>IFERROR(AA56*VLOOKUP(AG56,【参考】数式用3!$AN$24:$BU$27,MATCH(N56,【参考】数式用3!$AN$2:$BU$2,0)),"")</f>
        <v/>
      </c>
      <c r="AC56" s="66"/>
      <c r="AD56" s="387" t="str">
        <f t="shared" si="0"/>
        <v/>
      </c>
      <c r="AE56" s="388" t="str">
        <f t="shared" si="4"/>
        <v/>
      </c>
      <c r="AF56" s="388" t="str">
        <f t="shared" si="5"/>
        <v/>
      </c>
      <c r="AG56" s="388" t="str">
        <f t="shared" si="6"/>
        <v/>
      </c>
    </row>
    <row r="57" spans="1:33" ht="24.95" customHeight="1">
      <c r="A57" s="390">
        <v>42</v>
      </c>
      <c r="B57" s="969" t="str">
        <f>IF(基本情報入力シート!C94="","",基本情報入力シート!C94)</f>
        <v/>
      </c>
      <c r="C57" s="970"/>
      <c r="D57" s="970"/>
      <c r="E57" s="970"/>
      <c r="F57" s="970"/>
      <c r="G57" s="970"/>
      <c r="H57" s="970"/>
      <c r="I57" s="971"/>
      <c r="J57" s="391" t="str">
        <f>IF(基本情報入力シート!M94="","",基本情報入力シート!M94)</f>
        <v/>
      </c>
      <c r="K57" s="392" t="str">
        <f>IF(基本情報入力シート!R94="","",基本情報入力シート!R94)</f>
        <v/>
      </c>
      <c r="L57" s="392" t="str">
        <f>IF(基本情報入力シート!W94="","",基本情報入力シート!W94)</f>
        <v/>
      </c>
      <c r="M57" s="393" t="str">
        <f>IF(基本情報入力シート!X94="","",基本情報入力シート!X94)</f>
        <v/>
      </c>
      <c r="N57" s="394" t="str">
        <f>IF(基本情報入力シート!Y94="","",基本情報入力シート!Y94)</f>
        <v/>
      </c>
      <c r="O57" s="59"/>
      <c r="P57" s="60"/>
      <c r="Q57" s="61"/>
      <c r="R57" s="62"/>
      <c r="S57" s="53"/>
      <c r="T57" s="385" t="str">
        <f>IFERROR(S57*VLOOKUP(AE57,【参考】数式用3!$AN$3:$BU$14,MATCH(N57,【参考】数式用3!$AN$2:$BU$2,0)),"")</f>
        <v/>
      </c>
      <c r="U57" s="63"/>
      <c r="V57" s="54"/>
      <c r="W57" s="77"/>
      <c r="X57" s="1048" t="str">
        <f>IFERROR(V57*VLOOKUP(AF57,【参考】数式用3!$AN$15:$BU$23,MATCH(N57,【参考】数式用3!$AN$2:$BU$2,0)),"")</f>
        <v/>
      </c>
      <c r="Y57" s="1049"/>
      <c r="Z57" s="64"/>
      <c r="AA57" s="55"/>
      <c r="AB57" s="395" t="str">
        <f>IFERROR(AA57*VLOOKUP(AG57,【参考】数式用3!$AN$24:$BU$27,MATCH(N57,【参考】数式用3!$AN$2:$BU$2,0)),"")</f>
        <v/>
      </c>
      <c r="AC57" s="66"/>
      <c r="AD57" s="387" t="str">
        <f t="shared" si="0"/>
        <v/>
      </c>
      <c r="AE57" s="388" t="str">
        <f t="shared" si="4"/>
        <v/>
      </c>
      <c r="AF57" s="388" t="str">
        <f t="shared" si="5"/>
        <v/>
      </c>
      <c r="AG57" s="388" t="str">
        <f t="shared" si="6"/>
        <v/>
      </c>
    </row>
    <row r="58" spans="1:33" ht="24.95" customHeight="1">
      <c r="A58" s="390">
        <v>43</v>
      </c>
      <c r="B58" s="969" t="str">
        <f>IF(基本情報入力シート!C95="","",基本情報入力シート!C95)</f>
        <v/>
      </c>
      <c r="C58" s="970"/>
      <c r="D58" s="970"/>
      <c r="E58" s="970"/>
      <c r="F58" s="970"/>
      <c r="G58" s="970"/>
      <c r="H58" s="970"/>
      <c r="I58" s="971"/>
      <c r="J58" s="391" t="str">
        <f>IF(基本情報入力シート!M95="","",基本情報入力シート!M95)</f>
        <v/>
      </c>
      <c r="K58" s="392" t="str">
        <f>IF(基本情報入力シート!R95="","",基本情報入力シート!R95)</f>
        <v/>
      </c>
      <c r="L58" s="392" t="str">
        <f>IF(基本情報入力シート!W95="","",基本情報入力シート!W95)</f>
        <v/>
      </c>
      <c r="M58" s="393" t="str">
        <f>IF(基本情報入力シート!X95="","",基本情報入力シート!X95)</f>
        <v/>
      </c>
      <c r="N58" s="394" t="str">
        <f>IF(基本情報入力シート!Y95="","",基本情報入力シート!Y95)</f>
        <v/>
      </c>
      <c r="O58" s="59"/>
      <c r="P58" s="60"/>
      <c r="Q58" s="61"/>
      <c r="R58" s="62"/>
      <c r="S58" s="53"/>
      <c r="T58" s="385" t="str">
        <f>IFERROR(S58*VLOOKUP(AE58,【参考】数式用3!$AN$3:$BU$14,MATCH(N58,【参考】数式用3!$AN$2:$BU$2,0)),"")</f>
        <v/>
      </c>
      <c r="U58" s="63"/>
      <c r="V58" s="54"/>
      <c r="W58" s="77"/>
      <c r="X58" s="1048" t="str">
        <f>IFERROR(V58*VLOOKUP(AF58,【参考】数式用3!$AN$15:$BU$23,MATCH(N58,【参考】数式用3!$AN$2:$BU$2,0)),"")</f>
        <v/>
      </c>
      <c r="Y58" s="1049"/>
      <c r="Z58" s="64"/>
      <c r="AA58" s="55"/>
      <c r="AB58" s="395" t="str">
        <f>IFERROR(AA58*VLOOKUP(AG58,【参考】数式用3!$AN$24:$BU$27,MATCH(N58,【参考】数式用3!$AN$2:$BU$2,0)),"")</f>
        <v/>
      </c>
      <c r="AC58" s="66"/>
      <c r="AD58" s="387" t="str">
        <f t="shared" si="0"/>
        <v/>
      </c>
      <c r="AE58" s="388" t="str">
        <f t="shared" si="4"/>
        <v/>
      </c>
      <c r="AF58" s="388" t="str">
        <f t="shared" si="5"/>
        <v/>
      </c>
      <c r="AG58" s="388" t="str">
        <f t="shared" si="6"/>
        <v/>
      </c>
    </row>
    <row r="59" spans="1:33" ht="24.95" customHeight="1">
      <c r="A59" s="390">
        <v>44</v>
      </c>
      <c r="B59" s="969" t="str">
        <f>IF(基本情報入力シート!C96="","",基本情報入力シート!C96)</f>
        <v/>
      </c>
      <c r="C59" s="970"/>
      <c r="D59" s="970"/>
      <c r="E59" s="970"/>
      <c r="F59" s="970"/>
      <c r="G59" s="970"/>
      <c r="H59" s="970"/>
      <c r="I59" s="971"/>
      <c r="J59" s="391" t="str">
        <f>IF(基本情報入力シート!M96="","",基本情報入力シート!M96)</f>
        <v/>
      </c>
      <c r="K59" s="392" t="str">
        <f>IF(基本情報入力シート!R96="","",基本情報入力シート!R96)</f>
        <v/>
      </c>
      <c r="L59" s="392" t="str">
        <f>IF(基本情報入力シート!W96="","",基本情報入力シート!W96)</f>
        <v/>
      </c>
      <c r="M59" s="393" t="str">
        <f>IF(基本情報入力シート!X96="","",基本情報入力シート!X96)</f>
        <v/>
      </c>
      <c r="N59" s="394" t="str">
        <f>IF(基本情報入力シート!Y96="","",基本情報入力シート!Y96)</f>
        <v/>
      </c>
      <c r="O59" s="59"/>
      <c r="P59" s="60"/>
      <c r="Q59" s="61"/>
      <c r="R59" s="62"/>
      <c r="S59" s="53"/>
      <c r="T59" s="385" t="str">
        <f>IFERROR(S59*VLOOKUP(AE59,【参考】数式用3!$AN$3:$BU$14,MATCH(N59,【参考】数式用3!$AN$2:$BU$2,0)),"")</f>
        <v/>
      </c>
      <c r="U59" s="63"/>
      <c r="V59" s="54"/>
      <c r="W59" s="77"/>
      <c r="X59" s="1048" t="str">
        <f>IFERROR(V59*VLOOKUP(AF59,【参考】数式用3!$AN$15:$BU$23,MATCH(N59,【参考】数式用3!$AN$2:$BU$2,0)),"")</f>
        <v/>
      </c>
      <c r="Y59" s="1049"/>
      <c r="Z59" s="64"/>
      <c r="AA59" s="55"/>
      <c r="AB59" s="395" t="str">
        <f>IFERROR(AA59*VLOOKUP(AG59,【参考】数式用3!$AN$24:$BU$27,MATCH(N59,【参考】数式用3!$AN$2:$BU$2,0)),"")</f>
        <v/>
      </c>
      <c r="AC59" s="66"/>
      <c r="AD59" s="387" t="str">
        <f t="shared" si="0"/>
        <v/>
      </c>
      <c r="AE59" s="388" t="str">
        <f t="shared" si="4"/>
        <v/>
      </c>
      <c r="AF59" s="388" t="str">
        <f t="shared" si="5"/>
        <v/>
      </c>
      <c r="AG59" s="388" t="str">
        <f t="shared" si="6"/>
        <v/>
      </c>
    </row>
    <row r="60" spans="1:33" ht="24.95" customHeight="1">
      <c r="A60" s="390">
        <v>45</v>
      </c>
      <c r="B60" s="969" t="str">
        <f>IF(基本情報入力シート!C97="","",基本情報入力シート!C97)</f>
        <v/>
      </c>
      <c r="C60" s="970"/>
      <c r="D60" s="970"/>
      <c r="E60" s="970"/>
      <c r="F60" s="970"/>
      <c r="G60" s="970"/>
      <c r="H60" s="970"/>
      <c r="I60" s="971"/>
      <c r="J60" s="391" t="str">
        <f>IF(基本情報入力シート!M97="","",基本情報入力シート!M97)</f>
        <v/>
      </c>
      <c r="K60" s="392" t="str">
        <f>IF(基本情報入力シート!R97="","",基本情報入力シート!R97)</f>
        <v/>
      </c>
      <c r="L60" s="392" t="str">
        <f>IF(基本情報入力シート!W97="","",基本情報入力シート!W97)</f>
        <v/>
      </c>
      <c r="M60" s="393" t="str">
        <f>IF(基本情報入力シート!X97="","",基本情報入力シート!X97)</f>
        <v/>
      </c>
      <c r="N60" s="394" t="str">
        <f>IF(基本情報入力シート!Y97="","",基本情報入力シート!Y97)</f>
        <v/>
      </c>
      <c r="O60" s="59"/>
      <c r="P60" s="60"/>
      <c r="Q60" s="61"/>
      <c r="R60" s="62"/>
      <c r="S60" s="53"/>
      <c r="T60" s="385" t="str">
        <f>IFERROR(S60*VLOOKUP(AE60,【参考】数式用3!$AN$3:$BU$14,MATCH(N60,【参考】数式用3!$AN$2:$BU$2,0)),"")</f>
        <v/>
      </c>
      <c r="U60" s="63"/>
      <c r="V60" s="54"/>
      <c r="W60" s="77"/>
      <c r="X60" s="1048" t="str">
        <f>IFERROR(V60*VLOOKUP(AF60,【参考】数式用3!$AN$15:$BU$23,MATCH(N60,【参考】数式用3!$AN$2:$BU$2,0)),"")</f>
        <v/>
      </c>
      <c r="Y60" s="1049"/>
      <c r="Z60" s="64"/>
      <c r="AA60" s="55"/>
      <c r="AB60" s="395" t="str">
        <f>IFERROR(AA60*VLOOKUP(AG60,【参考】数式用3!$AN$24:$BU$27,MATCH(N60,【参考】数式用3!$AN$2:$BU$2,0)),"")</f>
        <v/>
      </c>
      <c r="AC60" s="66"/>
      <c r="AD60" s="387" t="str">
        <f t="shared" si="0"/>
        <v/>
      </c>
      <c r="AE60" s="388" t="str">
        <f t="shared" si="4"/>
        <v/>
      </c>
      <c r="AF60" s="388" t="str">
        <f t="shared" si="5"/>
        <v/>
      </c>
      <c r="AG60" s="388" t="str">
        <f t="shared" si="6"/>
        <v/>
      </c>
    </row>
    <row r="61" spans="1:33" ht="24.95" customHeight="1">
      <c r="A61" s="390">
        <v>46</v>
      </c>
      <c r="B61" s="969" t="str">
        <f>IF(基本情報入力シート!C98="","",基本情報入力シート!C98)</f>
        <v/>
      </c>
      <c r="C61" s="970"/>
      <c r="D61" s="970"/>
      <c r="E61" s="970"/>
      <c r="F61" s="970"/>
      <c r="G61" s="970"/>
      <c r="H61" s="970"/>
      <c r="I61" s="971"/>
      <c r="J61" s="391" t="str">
        <f>IF(基本情報入力シート!M98="","",基本情報入力シート!M98)</f>
        <v/>
      </c>
      <c r="K61" s="392" t="str">
        <f>IF(基本情報入力シート!R98="","",基本情報入力シート!R98)</f>
        <v/>
      </c>
      <c r="L61" s="392" t="str">
        <f>IF(基本情報入力シート!W98="","",基本情報入力シート!W98)</f>
        <v/>
      </c>
      <c r="M61" s="393" t="str">
        <f>IF(基本情報入力シート!X98="","",基本情報入力シート!X98)</f>
        <v/>
      </c>
      <c r="N61" s="394" t="str">
        <f>IF(基本情報入力シート!Y98="","",基本情報入力シート!Y98)</f>
        <v/>
      </c>
      <c r="O61" s="59"/>
      <c r="P61" s="60"/>
      <c r="Q61" s="61"/>
      <c r="R61" s="62"/>
      <c r="S61" s="53"/>
      <c r="T61" s="385" t="str">
        <f>IFERROR(S61*VLOOKUP(AE61,【参考】数式用3!$AN$3:$BU$14,MATCH(N61,【参考】数式用3!$AN$2:$BU$2,0)),"")</f>
        <v/>
      </c>
      <c r="U61" s="63"/>
      <c r="V61" s="54"/>
      <c r="W61" s="77"/>
      <c r="X61" s="1048" t="str">
        <f>IFERROR(V61*VLOOKUP(AF61,【参考】数式用3!$AN$15:$BU$23,MATCH(N61,【参考】数式用3!$AN$2:$BU$2,0)),"")</f>
        <v/>
      </c>
      <c r="Y61" s="1049"/>
      <c r="Z61" s="64"/>
      <c r="AA61" s="55"/>
      <c r="AB61" s="395" t="str">
        <f>IFERROR(AA61*VLOOKUP(AG61,【参考】数式用3!$AN$24:$BU$27,MATCH(N61,【参考】数式用3!$AN$2:$BU$2,0)),"")</f>
        <v/>
      </c>
      <c r="AC61" s="66"/>
      <c r="AD61" s="387" t="str">
        <f t="shared" si="0"/>
        <v/>
      </c>
      <c r="AE61" s="388" t="str">
        <f t="shared" si="4"/>
        <v/>
      </c>
      <c r="AF61" s="388" t="str">
        <f t="shared" si="5"/>
        <v/>
      </c>
      <c r="AG61" s="388" t="str">
        <f t="shared" si="6"/>
        <v/>
      </c>
    </row>
    <row r="62" spans="1:33" ht="24.95" customHeight="1">
      <c r="A62" s="390">
        <v>47</v>
      </c>
      <c r="B62" s="969" t="str">
        <f>IF(基本情報入力シート!C99="","",基本情報入力シート!C99)</f>
        <v/>
      </c>
      <c r="C62" s="970"/>
      <c r="D62" s="970"/>
      <c r="E62" s="970"/>
      <c r="F62" s="970"/>
      <c r="G62" s="970"/>
      <c r="H62" s="970"/>
      <c r="I62" s="971"/>
      <c r="J62" s="391" t="str">
        <f>IF(基本情報入力シート!M99="","",基本情報入力シート!M99)</f>
        <v/>
      </c>
      <c r="K62" s="392" t="str">
        <f>IF(基本情報入力シート!R99="","",基本情報入力シート!R99)</f>
        <v/>
      </c>
      <c r="L62" s="392" t="str">
        <f>IF(基本情報入力シート!W99="","",基本情報入力シート!W99)</f>
        <v/>
      </c>
      <c r="M62" s="393" t="str">
        <f>IF(基本情報入力シート!X99="","",基本情報入力シート!X99)</f>
        <v/>
      </c>
      <c r="N62" s="394" t="str">
        <f>IF(基本情報入力シート!Y99="","",基本情報入力シート!Y99)</f>
        <v/>
      </c>
      <c r="O62" s="59"/>
      <c r="P62" s="60"/>
      <c r="Q62" s="61"/>
      <c r="R62" s="62"/>
      <c r="S62" s="53"/>
      <c r="T62" s="385" t="str">
        <f>IFERROR(S62*VLOOKUP(AE62,【参考】数式用3!$AN$3:$BU$14,MATCH(N62,【参考】数式用3!$AN$2:$BU$2,0)),"")</f>
        <v/>
      </c>
      <c r="U62" s="63"/>
      <c r="V62" s="54"/>
      <c r="W62" s="77"/>
      <c r="X62" s="1048" t="str">
        <f>IFERROR(V62*VLOOKUP(AF62,【参考】数式用3!$AN$15:$BU$23,MATCH(N62,【参考】数式用3!$AN$2:$BU$2,0)),"")</f>
        <v/>
      </c>
      <c r="Y62" s="1049"/>
      <c r="Z62" s="64"/>
      <c r="AA62" s="55"/>
      <c r="AB62" s="395" t="str">
        <f>IFERROR(AA62*VLOOKUP(AG62,【参考】数式用3!$AN$24:$BU$27,MATCH(N62,【参考】数式用3!$AN$2:$BU$2,0)),"")</f>
        <v/>
      </c>
      <c r="AC62" s="66"/>
      <c r="AD62" s="387" t="str">
        <f t="shared" si="0"/>
        <v/>
      </c>
      <c r="AE62" s="388" t="str">
        <f t="shared" si="4"/>
        <v/>
      </c>
      <c r="AF62" s="388" t="str">
        <f t="shared" si="5"/>
        <v/>
      </c>
      <c r="AG62" s="388" t="str">
        <f t="shared" si="6"/>
        <v/>
      </c>
    </row>
    <row r="63" spans="1:33" ht="24.95" customHeight="1">
      <c r="A63" s="390">
        <v>48</v>
      </c>
      <c r="B63" s="969" t="str">
        <f>IF(基本情報入力シート!C100="","",基本情報入力シート!C100)</f>
        <v/>
      </c>
      <c r="C63" s="970"/>
      <c r="D63" s="970"/>
      <c r="E63" s="970"/>
      <c r="F63" s="970"/>
      <c r="G63" s="970"/>
      <c r="H63" s="970"/>
      <c r="I63" s="971"/>
      <c r="J63" s="391" t="str">
        <f>IF(基本情報入力シート!M100="","",基本情報入力シート!M100)</f>
        <v/>
      </c>
      <c r="K63" s="392" t="str">
        <f>IF(基本情報入力シート!R100="","",基本情報入力シート!R100)</f>
        <v/>
      </c>
      <c r="L63" s="392" t="str">
        <f>IF(基本情報入力シート!W100="","",基本情報入力シート!W100)</f>
        <v/>
      </c>
      <c r="M63" s="393" t="str">
        <f>IF(基本情報入力シート!X100="","",基本情報入力シート!X100)</f>
        <v/>
      </c>
      <c r="N63" s="394" t="str">
        <f>IF(基本情報入力シート!Y100="","",基本情報入力シート!Y100)</f>
        <v/>
      </c>
      <c r="O63" s="59"/>
      <c r="P63" s="60"/>
      <c r="Q63" s="61"/>
      <c r="R63" s="62"/>
      <c r="S63" s="53"/>
      <c r="T63" s="385" t="str">
        <f>IFERROR(S63*VLOOKUP(AE63,【参考】数式用3!$AN$3:$BU$14,MATCH(N63,【参考】数式用3!$AN$2:$BU$2,0)),"")</f>
        <v/>
      </c>
      <c r="U63" s="63"/>
      <c r="V63" s="54"/>
      <c r="W63" s="77"/>
      <c r="X63" s="1048" t="str">
        <f>IFERROR(V63*VLOOKUP(AF63,【参考】数式用3!$AN$15:$BU$23,MATCH(N63,【参考】数式用3!$AN$2:$BU$2,0)),"")</f>
        <v/>
      </c>
      <c r="Y63" s="1049"/>
      <c r="Z63" s="64"/>
      <c r="AA63" s="55"/>
      <c r="AB63" s="395" t="str">
        <f>IFERROR(AA63*VLOOKUP(AG63,【参考】数式用3!$AN$24:$BU$27,MATCH(N63,【参考】数式用3!$AN$2:$BU$2,0)),"")</f>
        <v/>
      </c>
      <c r="AC63" s="66"/>
      <c r="AD63" s="387" t="str">
        <f t="shared" si="0"/>
        <v/>
      </c>
      <c r="AE63" s="388" t="str">
        <f t="shared" si="4"/>
        <v/>
      </c>
      <c r="AF63" s="388" t="str">
        <f t="shared" si="5"/>
        <v/>
      </c>
      <c r="AG63" s="388" t="str">
        <f t="shared" si="6"/>
        <v/>
      </c>
    </row>
    <row r="64" spans="1:33" ht="24.95" customHeight="1">
      <c r="A64" s="390">
        <v>49</v>
      </c>
      <c r="B64" s="969" t="str">
        <f>IF(基本情報入力シート!C101="","",基本情報入力シート!C101)</f>
        <v/>
      </c>
      <c r="C64" s="970"/>
      <c r="D64" s="970"/>
      <c r="E64" s="970"/>
      <c r="F64" s="970"/>
      <c r="G64" s="970"/>
      <c r="H64" s="970"/>
      <c r="I64" s="971"/>
      <c r="J64" s="391" t="str">
        <f>IF(基本情報入力シート!M101="","",基本情報入力シート!M101)</f>
        <v/>
      </c>
      <c r="K64" s="392" t="str">
        <f>IF(基本情報入力シート!R101="","",基本情報入力シート!R101)</f>
        <v/>
      </c>
      <c r="L64" s="392" t="str">
        <f>IF(基本情報入力シート!W101="","",基本情報入力シート!W101)</f>
        <v/>
      </c>
      <c r="M64" s="393" t="str">
        <f>IF(基本情報入力シート!X101="","",基本情報入力シート!X101)</f>
        <v/>
      </c>
      <c r="N64" s="394" t="str">
        <f>IF(基本情報入力シート!Y101="","",基本情報入力シート!Y101)</f>
        <v/>
      </c>
      <c r="O64" s="59"/>
      <c r="P64" s="60"/>
      <c r="Q64" s="61"/>
      <c r="R64" s="62"/>
      <c r="S64" s="53"/>
      <c r="T64" s="385" t="str">
        <f>IFERROR(S64*VLOOKUP(AE64,【参考】数式用3!$AN$3:$BU$14,MATCH(N64,【参考】数式用3!$AN$2:$BU$2,0)),"")</f>
        <v/>
      </c>
      <c r="U64" s="63"/>
      <c r="V64" s="54"/>
      <c r="W64" s="77"/>
      <c r="X64" s="1048" t="str">
        <f>IFERROR(V64*VLOOKUP(AF64,【参考】数式用3!$AN$15:$BU$23,MATCH(N64,【参考】数式用3!$AN$2:$BU$2,0)),"")</f>
        <v/>
      </c>
      <c r="Y64" s="1049"/>
      <c r="Z64" s="64"/>
      <c r="AA64" s="55"/>
      <c r="AB64" s="395" t="str">
        <f>IFERROR(AA64*VLOOKUP(AG64,【参考】数式用3!$AN$24:$BU$27,MATCH(N64,【参考】数式用3!$AN$2:$BU$2,0)),"")</f>
        <v/>
      </c>
      <c r="AC64" s="66"/>
      <c r="AD64" s="387" t="str">
        <f t="shared" si="0"/>
        <v/>
      </c>
      <c r="AE64" s="388" t="str">
        <f t="shared" si="4"/>
        <v/>
      </c>
      <c r="AF64" s="388" t="str">
        <f t="shared" si="5"/>
        <v/>
      </c>
      <c r="AG64" s="388" t="str">
        <f t="shared" si="6"/>
        <v/>
      </c>
    </row>
    <row r="65" spans="1:33" ht="24.95" customHeight="1">
      <c r="A65" s="390">
        <v>50</v>
      </c>
      <c r="B65" s="969" t="str">
        <f>IF(基本情報入力シート!C102="","",基本情報入力シート!C102)</f>
        <v/>
      </c>
      <c r="C65" s="970"/>
      <c r="D65" s="970"/>
      <c r="E65" s="970"/>
      <c r="F65" s="970"/>
      <c r="G65" s="970"/>
      <c r="H65" s="970"/>
      <c r="I65" s="971"/>
      <c r="J65" s="391" t="str">
        <f>IF(基本情報入力シート!M102="","",基本情報入力シート!M102)</f>
        <v/>
      </c>
      <c r="K65" s="392" t="str">
        <f>IF(基本情報入力シート!R102="","",基本情報入力シート!R102)</f>
        <v/>
      </c>
      <c r="L65" s="392" t="str">
        <f>IF(基本情報入力シート!W102="","",基本情報入力シート!W102)</f>
        <v/>
      </c>
      <c r="M65" s="393" t="str">
        <f>IF(基本情報入力シート!X102="","",基本情報入力シート!X102)</f>
        <v/>
      </c>
      <c r="N65" s="394" t="str">
        <f>IF(基本情報入力シート!Y102="","",基本情報入力シート!Y102)</f>
        <v/>
      </c>
      <c r="O65" s="59"/>
      <c r="P65" s="60"/>
      <c r="Q65" s="61"/>
      <c r="R65" s="62"/>
      <c r="S65" s="53"/>
      <c r="T65" s="385" t="str">
        <f>IFERROR(S65*VLOOKUP(AE65,【参考】数式用3!$AN$3:$BU$14,MATCH(N65,【参考】数式用3!$AN$2:$BU$2,0)),"")</f>
        <v/>
      </c>
      <c r="U65" s="63"/>
      <c r="V65" s="54"/>
      <c r="W65" s="77"/>
      <c r="X65" s="1048" t="str">
        <f>IFERROR(V65*VLOOKUP(AF65,【参考】数式用3!$AN$15:$BU$23,MATCH(N65,【参考】数式用3!$AN$2:$BU$2,0)),"")</f>
        <v/>
      </c>
      <c r="Y65" s="1049"/>
      <c r="Z65" s="64"/>
      <c r="AA65" s="55"/>
      <c r="AB65" s="395" t="str">
        <f>IFERROR(AA65*VLOOKUP(AG65,【参考】数式用3!$AN$24:$BU$27,MATCH(N65,【参考】数式用3!$AN$2:$BU$2,0)),"")</f>
        <v/>
      </c>
      <c r="AC65" s="66"/>
      <c r="AD65" s="387" t="str">
        <f t="shared" si="0"/>
        <v/>
      </c>
      <c r="AE65" s="388" t="str">
        <f t="shared" si="4"/>
        <v/>
      </c>
      <c r="AF65" s="388" t="str">
        <f t="shared" si="5"/>
        <v/>
      </c>
      <c r="AG65" s="388" t="str">
        <f t="shared" si="6"/>
        <v/>
      </c>
    </row>
    <row r="66" spans="1:33" ht="24.95" customHeight="1">
      <c r="A66" s="390">
        <v>51</v>
      </c>
      <c r="B66" s="969" t="str">
        <f>IF(基本情報入力シート!C103="","",基本情報入力シート!C103)</f>
        <v/>
      </c>
      <c r="C66" s="970"/>
      <c r="D66" s="970"/>
      <c r="E66" s="970"/>
      <c r="F66" s="970"/>
      <c r="G66" s="970"/>
      <c r="H66" s="970"/>
      <c r="I66" s="971"/>
      <c r="J66" s="391" t="str">
        <f>IF(基本情報入力シート!M103="","",基本情報入力シート!M103)</f>
        <v/>
      </c>
      <c r="K66" s="392" t="str">
        <f>IF(基本情報入力シート!R103="","",基本情報入力シート!R103)</f>
        <v/>
      </c>
      <c r="L66" s="392" t="str">
        <f>IF(基本情報入力シート!W103="","",基本情報入力シート!W103)</f>
        <v/>
      </c>
      <c r="M66" s="393" t="str">
        <f>IF(基本情報入力シート!X103="","",基本情報入力シート!X103)</f>
        <v/>
      </c>
      <c r="N66" s="394" t="str">
        <f>IF(基本情報入力シート!Y103="","",基本情報入力シート!Y103)</f>
        <v/>
      </c>
      <c r="O66" s="59"/>
      <c r="P66" s="60"/>
      <c r="Q66" s="61"/>
      <c r="R66" s="62"/>
      <c r="S66" s="53"/>
      <c r="T66" s="385" t="str">
        <f>IFERROR(S66*VLOOKUP(AE66,【参考】数式用3!$AN$3:$BU$14,MATCH(N66,【参考】数式用3!$AN$2:$BU$2,0)),"")</f>
        <v/>
      </c>
      <c r="U66" s="63"/>
      <c r="V66" s="54"/>
      <c r="W66" s="77"/>
      <c r="X66" s="1048" t="str">
        <f>IFERROR(V66*VLOOKUP(AF66,【参考】数式用3!$AN$15:$BU$23,MATCH(N66,【参考】数式用3!$AN$2:$BU$2,0)),"")</f>
        <v/>
      </c>
      <c r="Y66" s="1049"/>
      <c r="Z66" s="64"/>
      <c r="AA66" s="55"/>
      <c r="AB66" s="395" t="str">
        <f>IFERROR(AA66*VLOOKUP(AG66,【参考】数式用3!$AN$24:$BU$27,MATCH(N66,【参考】数式用3!$AN$2:$BU$2,0)),"")</f>
        <v/>
      </c>
      <c r="AC66" s="66"/>
      <c r="AD66" s="387" t="str">
        <f t="shared" si="0"/>
        <v/>
      </c>
      <c r="AE66" s="388" t="str">
        <f t="shared" si="4"/>
        <v/>
      </c>
      <c r="AF66" s="388" t="str">
        <f t="shared" si="5"/>
        <v/>
      </c>
      <c r="AG66" s="388" t="str">
        <f t="shared" si="6"/>
        <v/>
      </c>
    </row>
    <row r="67" spans="1:33" ht="24.95" customHeight="1">
      <c r="A67" s="390">
        <v>52</v>
      </c>
      <c r="B67" s="969" t="str">
        <f>IF(基本情報入力シート!C104="","",基本情報入力シート!C104)</f>
        <v/>
      </c>
      <c r="C67" s="970"/>
      <c r="D67" s="970"/>
      <c r="E67" s="970"/>
      <c r="F67" s="970"/>
      <c r="G67" s="970"/>
      <c r="H67" s="970"/>
      <c r="I67" s="971"/>
      <c r="J67" s="391" t="str">
        <f>IF(基本情報入力シート!M104="","",基本情報入力シート!M104)</f>
        <v/>
      </c>
      <c r="K67" s="392" t="str">
        <f>IF(基本情報入力シート!R104="","",基本情報入力シート!R104)</f>
        <v/>
      </c>
      <c r="L67" s="392" t="str">
        <f>IF(基本情報入力シート!W104="","",基本情報入力シート!W104)</f>
        <v/>
      </c>
      <c r="M67" s="393" t="str">
        <f>IF(基本情報入力シート!X104="","",基本情報入力シート!X104)</f>
        <v/>
      </c>
      <c r="N67" s="394" t="str">
        <f>IF(基本情報入力シート!Y104="","",基本情報入力シート!Y104)</f>
        <v/>
      </c>
      <c r="O67" s="59"/>
      <c r="P67" s="60"/>
      <c r="Q67" s="61"/>
      <c r="R67" s="62"/>
      <c r="S67" s="53"/>
      <c r="T67" s="385" t="str">
        <f>IFERROR(S67*VLOOKUP(AE67,【参考】数式用3!$AN$3:$BU$14,MATCH(N67,【参考】数式用3!$AN$2:$BU$2,0)),"")</f>
        <v/>
      </c>
      <c r="U67" s="63"/>
      <c r="V67" s="54"/>
      <c r="W67" s="77"/>
      <c r="X67" s="1048" t="str">
        <f>IFERROR(V67*VLOOKUP(AF67,【参考】数式用3!$AN$15:$BU$23,MATCH(N67,【参考】数式用3!$AN$2:$BU$2,0)),"")</f>
        <v/>
      </c>
      <c r="Y67" s="1049"/>
      <c r="Z67" s="64"/>
      <c r="AA67" s="55"/>
      <c r="AB67" s="395" t="str">
        <f>IFERROR(AA67*VLOOKUP(AG67,【参考】数式用3!$AN$24:$BU$27,MATCH(N67,【参考】数式用3!$AN$2:$BU$2,0)),"")</f>
        <v/>
      </c>
      <c r="AC67" s="66"/>
      <c r="AD67" s="387" t="str">
        <f t="shared" si="0"/>
        <v/>
      </c>
      <c r="AE67" s="388" t="str">
        <f t="shared" si="4"/>
        <v/>
      </c>
      <c r="AF67" s="388" t="str">
        <f t="shared" si="5"/>
        <v/>
      </c>
      <c r="AG67" s="388" t="str">
        <f t="shared" si="6"/>
        <v/>
      </c>
    </row>
    <row r="68" spans="1:33" ht="24.95" customHeight="1">
      <c r="A68" s="390">
        <v>53</v>
      </c>
      <c r="B68" s="969" t="str">
        <f>IF(基本情報入力シート!C105="","",基本情報入力シート!C105)</f>
        <v/>
      </c>
      <c r="C68" s="970"/>
      <c r="D68" s="970"/>
      <c r="E68" s="970"/>
      <c r="F68" s="970"/>
      <c r="G68" s="970"/>
      <c r="H68" s="970"/>
      <c r="I68" s="971"/>
      <c r="J68" s="391" t="str">
        <f>IF(基本情報入力シート!M105="","",基本情報入力シート!M105)</f>
        <v/>
      </c>
      <c r="K68" s="392" t="str">
        <f>IF(基本情報入力シート!R105="","",基本情報入力シート!R105)</f>
        <v/>
      </c>
      <c r="L68" s="392" t="str">
        <f>IF(基本情報入力シート!W105="","",基本情報入力シート!W105)</f>
        <v/>
      </c>
      <c r="M68" s="393" t="str">
        <f>IF(基本情報入力シート!X105="","",基本情報入力シート!X105)</f>
        <v/>
      </c>
      <c r="N68" s="394" t="str">
        <f>IF(基本情報入力シート!Y105="","",基本情報入力シート!Y105)</f>
        <v/>
      </c>
      <c r="O68" s="59"/>
      <c r="P68" s="60"/>
      <c r="Q68" s="61"/>
      <c r="R68" s="62"/>
      <c r="S68" s="53"/>
      <c r="T68" s="385" t="str">
        <f>IFERROR(S68*VLOOKUP(AE68,【参考】数式用3!$AN$3:$BU$14,MATCH(N68,【参考】数式用3!$AN$2:$BU$2,0)),"")</f>
        <v/>
      </c>
      <c r="U68" s="63"/>
      <c r="V68" s="54"/>
      <c r="W68" s="77"/>
      <c r="X68" s="1048" t="str">
        <f>IFERROR(V68*VLOOKUP(AF68,【参考】数式用3!$AN$15:$BU$23,MATCH(N68,【参考】数式用3!$AN$2:$BU$2,0)),"")</f>
        <v/>
      </c>
      <c r="Y68" s="1049"/>
      <c r="Z68" s="64"/>
      <c r="AA68" s="55"/>
      <c r="AB68" s="395" t="str">
        <f>IFERROR(AA68*VLOOKUP(AG68,【参考】数式用3!$AN$24:$BU$27,MATCH(N68,【参考】数式用3!$AN$2:$BU$2,0)),"")</f>
        <v/>
      </c>
      <c r="AC68" s="66"/>
      <c r="AD68" s="387" t="str">
        <f t="shared" si="0"/>
        <v/>
      </c>
      <c r="AE68" s="388" t="str">
        <f t="shared" si="4"/>
        <v/>
      </c>
      <c r="AF68" s="388" t="str">
        <f t="shared" si="5"/>
        <v/>
      </c>
      <c r="AG68" s="388" t="str">
        <f t="shared" si="6"/>
        <v/>
      </c>
    </row>
    <row r="69" spans="1:33" ht="24.95" customHeight="1">
      <c r="A69" s="390">
        <v>54</v>
      </c>
      <c r="B69" s="969" t="str">
        <f>IF(基本情報入力シート!C106="","",基本情報入力シート!C106)</f>
        <v/>
      </c>
      <c r="C69" s="970"/>
      <c r="D69" s="970"/>
      <c r="E69" s="970"/>
      <c r="F69" s="970"/>
      <c r="G69" s="970"/>
      <c r="H69" s="970"/>
      <c r="I69" s="971"/>
      <c r="J69" s="391" t="str">
        <f>IF(基本情報入力シート!M106="","",基本情報入力シート!M106)</f>
        <v/>
      </c>
      <c r="K69" s="392" t="str">
        <f>IF(基本情報入力シート!R106="","",基本情報入力シート!R106)</f>
        <v/>
      </c>
      <c r="L69" s="392" t="str">
        <f>IF(基本情報入力シート!W106="","",基本情報入力シート!W106)</f>
        <v/>
      </c>
      <c r="M69" s="393" t="str">
        <f>IF(基本情報入力シート!X106="","",基本情報入力シート!X106)</f>
        <v/>
      </c>
      <c r="N69" s="394" t="str">
        <f>IF(基本情報入力シート!Y106="","",基本情報入力シート!Y106)</f>
        <v/>
      </c>
      <c r="O69" s="59"/>
      <c r="P69" s="60"/>
      <c r="Q69" s="61"/>
      <c r="R69" s="62"/>
      <c r="S69" s="53"/>
      <c r="T69" s="385" t="str">
        <f>IFERROR(S69*VLOOKUP(AE69,【参考】数式用3!$AN$3:$BU$14,MATCH(N69,【参考】数式用3!$AN$2:$BU$2,0)),"")</f>
        <v/>
      </c>
      <c r="U69" s="63"/>
      <c r="V69" s="54"/>
      <c r="W69" s="77"/>
      <c r="X69" s="1048" t="str">
        <f>IFERROR(V69*VLOOKUP(AF69,【参考】数式用3!$AN$15:$BU$23,MATCH(N69,【参考】数式用3!$AN$2:$BU$2,0)),"")</f>
        <v/>
      </c>
      <c r="Y69" s="1049"/>
      <c r="Z69" s="64"/>
      <c r="AA69" s="55"/>
      <c r="AB69" s="395" t="str">
        <f>IFERROR(AA69*VLOOKUP(AG69,【参考】数式用3!$AN$24:$BU$27,MATCH(N69,【参考】数式用3!$AN$2:$BU$2,0)),"")</f>
        <v/>
      </c>
      <c r="AC69" s="66"/>
      <c r="AD69" s="387" t="str">
        <f t="shared" si="0"/>
        <v/>
      </c>
      <c r="AE69" s="388" t="str">
        <f t="shared" si="4"/>
        <v/>
      </c>
      <c r="AF69" s="388" t="str">
        <f t="shared" si="5"/>
        <v/>
      </c>
      <c r="AG69" s="388" t="str">
        <f t="shared" si="6"/>
        <v/>
      </c>
    </row>
    <row r="70" spans="1:33" ht="24.95" customHeight="1">
      <c r="A70" s="390">
        <v>55</v>
      </c>
      <c r="B70" s="969" t="str">
        <f>IF(基本情報入力シート!C107="","",基本情報入力シート!C107)</f>
        <v/>
      </c>
      <c r="C70" s="970"/>
      <c r="D70" s="970"/>
      <c r="E70" s="970"/>
      <c r="F70" s="970"/>
      <c r="G70" s="970"/>
      <c r="H70" s="970"/>
      <c r="I70" s="971"/>
      <c r="J70" s="391" t="str">
        <f>IF(基本情報入力シート!M107="","",基本情報入力シート!M107)</f>
        <v/>
      </c>
      <c r="K70" s="392" t="str">
        <f>IF(基本情報入力シート!R107="","",基本情報入力シート!R107)</f>
        <v/>
      </c>
      <c r="L70" s="392" t="str">
        <f>IF(基本情報入力シート!W107="","",基本情報入力シート!W107)</f>
        <v/>
      </c>
      <c r="M70" s="393" t="str">
        <f>IF(基本情報入力シート!X107="","",基本情報入力シート!X107)</f>
        <v/>
      </c>
      <c r="N70" s="394" t="str">
        <f>IF(基本情報入力シート!Y107="","",基本情報入力シート!Y107)</f>
        <v/>
      </c>
      <c r="O70" s="59"/>
      <c r="P70" s="60"/>
      <c r="Q70" s="61"/>
      <c r="R70" s="62"/>
      <c r="S70" s="53"/>
      <c r="T70" s="385" t="str">
        <f>IFERROR(S70*VLOOKUP(AE70,【参考】数式用3!$AN$3:$BU$14,MATCH(N70,【参考】数式用3!$AN$2:$BU$2,0)),"")</f>
        <v/>
      </c>
      <c r="U70" s="63"/>
      <c r="V70" s="54"/>
      <c r="W70" s="77"/>
      <c r="X70" s="1048" t="str">
        <f>IFERROR(V70*VLOOKUP(AF70,【参考】数式用3!$AN$15:$BU$23,MATCH(N70,【参考】数式用3!$AN$2:$BU$2,0)),"")</f>
        <v/>
      </c>
      <c r="Y70" s="1049"/>
      <c r="Z70" s="64"/>
      <c r="AA70" s="55"/>
      <c r="AB70" s="395" t="str">
        <f>IFERROR(AA70*VLOOKUP(AG70,【参考】数式用3!$AN$24:$BU$27,MATCH(N70,【参考】数式用3!$AN$2:$BU$2,0)),"")</f>
        <v/>
      </c>
      <c r="AC70" s="66"/>
      <c r="AD70" s="387" t="str">
        <f t="shared" si="0"/>
        <v/>
      </c>
      <c r="AE70" s="388" t="str">
        <f t="shared" si="4"/>
        <v/>
      </c>
      <c r="AF70" s="388" t="str">
        <f t="shared" si="5"/>
        <v/>
      </c>
      <c r="AG70" s="388" t="str">
        <f t="shared" si="6"/>
        <v/>
      </c>
    </row>
    <row r="71" spans="1:33" ht="24.95" customHeight="1">
      <c r="A71" s="390">
        <v>56</v>
      </c>
      <c r="B71" s="969" t="str">
        <f>IF(基本情報入力シート!C108="","",基本情報入力シート!C108)</f>
        <v/>
      </c>
      <c r="C71" s="970"/>
      <c r="D71" s="970"/>
      <c r="E71" s="970"/>
      <c r="F71" s="970"/>
      <c r="G71" s="970"/>
      <c r="H71" s="970"/>
      <c r="I71" s="971"/>
      <c r="J71" s="391" t="str">
        <f>IF(基本情報入力シート!M108="","",基本情報入力シート!M108)</f>
        <v/>
      </c>
      <c r="K71" s="392" t="str">
        <f>IF(基本情報入力シート!R108="","",基本情報入力シート!R108)</f>
        <v/>
      </c>
      <c r="L71" s="392" t="str">
        <f>IF(基本情報入力シート!W108="","",基本情報入力シート!W108)</f>
        <v/>
      </c>
      <c r="M71" s="393" t="str">
        <f>IF(基本情報入力シート!X108="","",基本情報入力シート!X108)</f>
        <v/>
      </c>
      <c r="N71" s="394" t="str">
        <f>IF(基本情報入力シート!Y108="","",基本情報入力シート!Y108)</f>
        <v/>
      </c>
      <c r="O71" s="59"/>
      <c r="P71" s="60"/>
      <c r="Q71" s="61"/>
      <c r="R71" s="62"/>
      <c r="S71" s="53"/>
      <c r="T71" s="385" t="str">
        <f>IFERROR(S71*VLOOKUP(AE71,【参考】数式用3!$AN$3:$BU$14,MATCH(N71,【参考】数式用3!$AN$2:$BU$2,0)),"")</f>
        <v/>
      </c>
      <c r="U71" s="63"/>
      <c r="V71" s="54"/>
      <c r="W71" s="77"/>
      <c r="X71" s="1048" t="str">
        <f>IFERROR(V71*VLOOKUP(AF71,【参考】数式用3!$AN$15:$BU$23,MATCH(N71,【参考】数式用3!$AN$2:$BU$2,0)),"")</f>
        <v/>
      </c>
      <c r="Y71" s="1049"/>
      <c r="Z71" s="64"/>
      <c r="AA71" s="55"/>
      <c r="AB71" s="395" t="str">
        <f>IFERROR(AA71*VLOOKUP(AG71,【参考】数式用3!$AN$24:$BU$27,MATCH(N71,【参考】数式用3!$AN$2:$BU$2,0)),"")</f>
        <v/>
      </c>
      <c r="AC71" s="66"/>
      <c r="AD71" s="387" t="str">
        <f t="shared" si="0"/>
        <v/>
      </c>
      <c r="AE71" s="388" t="str">
        <f t="shared" si="4"/>
        <v/>
      </c>
      <c r="AF71" s="388" t="str">
        <f t="shared" si="5"/>
        <v/>
      </c>
      <c r="AG71" s="388" t="str">
        <f t="shared" si="6"/>
        <v/>
      </c>
    </row>
    <row r="72" spans="1:33" ht="24.95" customHeight="1">
      <c r="A72" s="390">
        <v>57</v>
      </c>
      <c r="B72" s="969" t="str">
        <f>IF(基本情報入力シート!C109="","",基本情報入力シート!C109)</f>
        <v/>
      </c>
      <c r="C72" s="970"/>
      <c r="D72" s="970"/>
      <c r="E72" s="970"/>
      <c r="F72" s="970"/>
      <c r="G72" s="970"/>
      <c r="H72" s="970"/>
      <c r="I72" s="971"/>
      <c r="J72" s="391" t="str">
        <f>IF(基本情報入力シート!M109="","",基本情報入力シート!M109)</f>
        <v/>
      </c>
      <c r="K72" s="392" t="str">
        <f>IF(基本情報入力シート!R109="","",基本情報入力シート!R109)</f>
        <v/>
      </c>
      <c r="L72" s="392" t="str">
        <f>IF(基本情報入力シート!W109="","",基本情報入力シート!W109)</f>
        <v/>
      </c>
      <c r="M72" s="393" t="str">
        <f>IF(基本情報入力シート!X109="","",基本情報入力シート!X109)</f>
        <v/>
      </c>
      <c r="N72" s="394" t="str">
        <f>IF(基本情報入力シート!Y109="","",基本情報入力シート!Y109)</f>
        <v/>
      </c>
      <c r="O72" s="59"/>
      <c r="P72" s="60"/>
      <c r="Q72" s="61"/>
      <c r="R72" s="62"/>
      <c r="S72" s="53"/>
      <c r="T72" s="385" t="str">
        <f>IFERROR(S72*VLOOKUP(AE72,【参考】数式用3!$AN$3:$BU$14,MATCH(N72,【参考】数式用3!$AN$2:$BU$2,0)),"")</f>
        <v/>
      </c>
      <c r="U72" s="63"/>
      <c r="V72" s="54"/>
      <c r="W72" s="77"/>
      <c r="X72" s="1048" t="str">
        <f>IFERROR(V72*VLOOKUP(AF72,【参考】数式用3!$AN$15:$BU$23,MATCH(N72,【参考】数式用3!$AN$2:$BU$2,0)),"")</f>
        <v/>
      </c>
      <c r="Y72" s="1049"/>
      <c r="Z72" s="64"/>
      <c r="AA72" s="55"/>
      <c r="AB72" s="395" t="str">
        <f>IFERROR(AA72*VLOOKUP(AG72,【参考】数式用3!$AN$24:$BU$27,MATCH(N72,【参考】数式用3!$AN$2:$BU$2,0)),"")</f>
        <v/>
      </c>
      <c r="AC72" s="66"/>
      <c r="AD72" s="387" t="str">
        <f t="shared" si="0"/>
        <v/>
      </c>
      <c r="AE72" s="388" t="str">
        <f t="shared" si="4"/>
        <v/>
      </c>
      <c r="AF72" s="388" t="str">
        <f t="shared" si="5"/>
        <v/>
      </c>
      <c r="AG72" s="388" t="str">
        <f t="shared" si="6"/>
        <v/>
      </c>
    </row>
    <row r="73" spans="1:33" ht="24.95" customHeight="1">
      <c r="A73" s="390">
        <v>58</v>
      </c>
      <c r="B73" s="969" t="str">
        <f>IF(基本情報入力シート!C110="","",基本情報入力シート!C110)</f>
        <v/>
      </c>
      <c r="C73" s="970"/>
      <c r="D73" s="970"/>
      <c r="E73" s="970"/>
      <c r="F73" s="970"/>
      <c r="G73" s="970"/>
      <c r="H73" s="970"/>
      <c r="I73" s="971"/>
      <c r="J73" s="391" t="str">
        <f>IF(基本情報入力シート!M110="","",基本情報入力シート!M110)</f>
        <v/>
      </c>
      <c r="K73" s="392" t="str">
        <f>IF(基本情報入力シート!R110="","",基本情報入力シート!R110)</f>
        <v/>
      </c>
      <c r="L73" s="392" t="str">
        <f>IF(基本情報入力シート!W110="","",基本情報入力シート!W110)</f>
        <v/>
      </c>
      <c r="M73" s="393" t="str">
        <f>IF(基本情報入力シート!X110="","",基本情報入力シート!X110)</f>
        <v/>
      </c>
      <c r="N73" s="394" t="str">
        <f>IF(基本情報入力シート!Y110="","",基本情報入力シート!Y110)</f>
        <v/>
      </c>
      <c r="O73" s="59"/>
      <c r="P73" s="60"/>
      <c r="Q73" s="61"/>
      <c r="R73" s="62"/>
      <c r="S73" s="53"/>
      <c r="T73" s="385" t="str">
        <f>IFERROR(S73*VLOOKUP(AE73,【参考】数式用3!$AN$3:$BU$14,MATCH(N73,【参考】数式用3!$AN$2:$BU$2,0)),"")</f>
        <v/>
      </c>
      <c r="U73" s="63"/>
      <c r="V73" s="54"/>
      <c r="W73" s="77"/>
      <c r="X73" s="1048" t="str">
        <f>IFERROR(V73*VLOOKUP(AF73,【参考】数式用3!$AN$15:$BU$23,MATCH(N73,【参考】数式用3!$AN$2:$BU$2,0)),"")</f>
        <v/>
      </c>
      <c r="Y73" s="1049"/>
      <c r="Z73" s="64"/>
      <c r="AA73" s="55"/>
      <c r="AB73" s="395" t="str">
        <f>IFERROR(AA73*VLOOKUP(AG73,【参考】数式用3!$AN$24:$BU$27,MATCH(N73,【参考】数式用3!$AN$2:$BU$2,0)),"")</f>
        <v/>
      </c>
      <c r="AC73" s="66"/>
      <c r="AD73" s="387" t="str">
        <f t="shared" si="0"/>
        <v/>
      </c>
      <c r="AE73" s="388" t="str">
        <f t="shared" si="4"/>
        <v/>
      </c>
      <c r="AF73" s="388" t="str">
        <f t="shared" si="5"/>
        <v/>
      </c>
      <c r="AG73" s="388" t="str">
        <f t="shared" si="6"/>
        <v/>
      </c>
    </row>
    <row r="74" spans="1:33" ht="24.95" customHeight="1">
      <c r="A74" s="390">
        <v>59</v>
      </c>
      <c r="B74" s="969" t="str">
        <f>IF(基本情報入力シート!C111="","",基本情報入力シート!C111)</f>
        <v/>
      </c>
      <c r="C74" s="970"/>
      <c r="D74" s="970"/>
      <c r="E74" s="970"/>
      <c r="F74" s="970"/>
      <c r="G74" s="970"/>
      <c r="H74" s="970"/>
      <c r="I74" s="971"/>
      <c r="J74" s="391" t="str">
        <f>IF(基本情報入力シート!M111="","",基本情報入力シート!M111)</f>
        <v/>
      </c>
      <c r="K74" s="392" t="str">
        <f>IF(基本情報入力シート!R111="","",基本情報入力シート!R111)</f>
        <v/>
      </c>
      <c r="L74" s="392" t="str">
        <f>IF(基本情報入力シート!W111="","",基本情報入力シート!W111)</f>
        <v/>
      </c>
      <c r="M74" s="393" t="str">
        <f>IF(基本情報入力シート!X111="","",基本情報入力シート!X111)</f>
        <v/>
      </c>
      <c r="N74" s="394" t="str">
        <f>IF(基本情報入力シート!Y111="","",基本情報入力シート!Y111)</f>
        <v/>
      </c>
      <c r="O74" s="59"/>
      <c r="P74" s="60"/>
      <c r="Q74" s="61"/>
      <c r="R74" s="62"/>
      <c r="S74" s="53"/>
      <c r="T74" s="385" t="str">
        <f>IFERROR(S74*VLOOKUP(AE74,【参考】数式用3!$AN$3:$BU$14,MATCH(N74,【参考】数式用3!$AN$2:$BU$2,0)),"")</f>
        <v/>
      </c>
      <c r="U74" s="63"/>
      <c r="V74" s="54"/>
      <c r="W74" s="77"/>
      <c r="X74" s="1048" t="str">
        <f>IFERROR(V74*VLOOKUP(AF74,【参考】数式用3!$AN$15:$BU$23,MATCH(N74,【参考】数式用3!$AN$2:$BU$2,0)),"")</f>
        <v/>
      </c>
      <c r="Y74" s="1049"/>
      <c r="Z74" s="64"/>
      <c r="AA74" s="55"/>
      <c r="AB74" s="395" t="str">
        <f>IFERROR(AA74*VLOOKUP(AG74,【参考】数式用3!$AN$24:$BU$27,MATCH(N74,【参考】数式用3!$AN$2:$BU$2,0)),"")</f>
        <v/>
      </c>
      <c r="AC74" s="66"/>
      <c r="AD74" s="387" t="str">
        <f t="shared" si="0"/>
        <v/>
      </c>
      <c r="AE74" s="388" t="str">
        <f t="shared" si="4"/>
        <v/>
      </c>
      <c r="AF74" s="388" t="str">
        <f t="shared" si="5"/>
        <v/>
      </c>
      <c r="AG74" s="388" t="str">
        <f t="shared" si="6"/>
        <v/>
      </c>
    </row>
    <row r="75" spans="1:33" ht="24.95" customHeight="1">
      <c r="A75" s="390">
        <v>60</v>
      </c>
      <c r="B75" s="969" t="str">
        <f>IF(基本情報入力シート!C112="","",基本情報入力シート!C112)</f>
        <v/>
      </c>
      <c r="C75" s="970"/>
      <c r="D75" s="970"/>
      <c r="E75" s="970"/>
      <c r="F75" s="970"/>
      <c r="G75" s="970"/>
      <c r="H75" s="970"/>
      <c r="I75" s="971"/>
      <c r="J75" s="391" t="str">
        <f>IF(基本情報入力シート!M112="","",基本情報入力シート!M112)</f>
        <v/>
      </c>
      <c r="K75" s="392" t="str">
        <f>IF(基本情報入力シート!R112="","",基本情報入力シート!R112)</f>
        <v/>
      </c>
      <c r="L75" s="392" t="str">
        <f>IF(基本情報入力シート!W112="","",基本情報入力シート!W112)</f>
        <v/>
      </c>
      <c r="M75" s="393" t="str">
        <f>IF(基本情報入力シート!X112="","",基本情報入力シート!X112)</f>
        <v/>
      </c>
      <c r="N75" s="394" t="str">
        <f>IF(基本情報入力シート!Y112="","",基本情報入力シート!Y112)</f>
        <v/>
      </c>
      <c r="O75" s="59"/>
      <c r="P75" s="60"/>
      <c r="Q75" s="61"/>
      <c r="R75" s="62"/>
      <c r="S75" s="53"/>
      <c r="T75" s="385" t="str">
        <f>IFERROR(S75*VLOOKUP(AE75,【参考】数式用3!$AN$3:$BU$14,MATCH(N75,【参考】数式用3!$AN$2:$BU$2,0)),"")</f>
        <v/>
      </c>
      <c r="U75" s="63"/>
      <c r="V75" s="54"/>
      <c r="W75" s="77"/>
      <c r="X75" s="1048" t="str">
        <f>IFERROR(V75*VLOOKUP(AF75,【参考】数式用3!$AN$15:$BU$23,MATCH(N75,【参考】数式用3!$AN$2:$BU$2,0)),"")</f>
        <v/>
      </c>
      <c r="Y75" s="1049"/>
      <c r="Z75" s="64"/>
      <c r="AA75" s="55"/>
      <c r="AB75" s="395" t="str">
        <f>IFERROR(AA75*VLOOKUP(AG75,【参考】数式用3!$AN$24:$BU$27,MATCH(N75,【参考】数式用3!$AN$2:$BU$2,0)),"")</f>
        <v/>
      </c>
      <c r="AC75" s="66"/>
      <c r="AD75" s="387" t="str">
        <f t="shared" si="0"/>
        <v/>
      </c>
      <c r="AE75" s="388" t="str">
        <f t="shared" si="4"/>
        <v/>
      </c>
      <c r="AF75" s="388" t="str">
        <f t="shared" si="5"/>
        <v/>
      </c>
      <c r="AG75" s="388" t="str">
        <f t="shared" si="6"/>
        <v/>
      </c>
    </row>
    <row r="76" spans="1:33" ht="24.95" customHeight="1">
      <c r="A76" s="390">
        <v>61</v>
      </c>
      <c r="B76" s="969" t="str">
        <f>IF(基本情報入力シート!C113="","",基本情報入力シート!C113)</f>
        <v/>
      </c>
      <c r="C76" s="970"/>
      <c r="D76" s="970"/>
      <c r="E76" s="970"/>
      <c r="F76" s="970"/>
      <c r="G76" s="970"/>
      <c r="H76" s="970"/>
      <c r="I76" s="971"/>
      <c r="J76" s="391" t="str">
        <f>IF(基本情報入力シート!M113="","",基本情報入力シート!M113)</f>
        <v/>
      </c>
      <c r="K76" s="392" t="str">
        <f>IF(基本情報入力シート!R113="","",基本情報入力シート!R113)</f>
        <v/>
      </c>
      <c r="L76" s="392" t="str">
        <f>IF(基本情報入力シート!W113="","",基本情報入力シート!W113)</f>
        <v/>
      </c>
      <c r="M76" s="393" t="str">
        <f>IF(基本情報入力シート!X113="","",基本情報入力シート!X113)</f>
        <v/>
      </c>
      <c r="N76" s="394" t="str">
        <f>IF(基本情報入力シート!Y113="","",基本情報入力シート!Y113)</f>
        <v/>
      </c>
      <c r="O76" s="59"/>
      <c r="P76" s="60"/>
      <c r="Q76" s="61"/>
      <c r="R76" s="62"/>
      <c r="S76" s="53"/>
      <c r="T76" s="385" t="str">
        <f>IFERROR(S76*VLOOKUP(AE76,【参考】数式用3!$AN$3:$BU$14,MATCH(N76,【参考】数式用3!$AN$2:$BU$2,0)),"")</f>
        <v/>
      </c>
      <c r="U76" s="63"/>
      <c r="V76" s="54"/>
      <c r="W76" s="77"/>
      <c r="X76" s="1048" t="str">
        <f>IFERROR(V76*VLOOKUP(AF76,【参考】数式用3!$AN$15:$BU$23,MATCH(N76,【参考】数式用3!$AN$2:$BU$2,0)),"")</f>
        <v/>
      </c>
      <c r="Y76" s="1049"/>
      <c r="Z76" s="64"/>
      <c r="AA76" s="55"/>
      <c r="AB76" s="395" t="str">
        <f>IFERROR(AA76*VLOOKUP(AG76,【参考】数式用3!$AN$24:$BU$27,MATCH(N76,【参考】数式用3!$AN$2:$BU$2,0)),"")</f>
        <v/>
      </c>
      <c r="AC76" s="66"/>
      <c r="AD76" s="387" t="str">
        <f t="shared" si="0"/>
        <v/>
      </c>
      <c r="AE76" s="388" t="str">
        <f t="shared" si="4"/>
        <v/>
      </c>
      <c r="AF76" s="388" t="str">
        <f t="shared" si="5"/>
        <v/>
      </c>
      <c r="AG76" s="388" t="str">
        <f t="shared" si="6"/>
        <v/>
      </c>
    </row>
    <row r="77" spans="1:33" ht="24.95" customHeight="1">
      <c r="A77" s="390">
        <v>62</v>
      </c>
      <c r="B77" s="969" t="str">
        <f>IF(基本情報入力シート!C114="","",基本情報入力シート!C114)</f>
        <v/>
      </c>
      <c r="C77" s="970"/>
      <c r="D77" s="970"/>
      <c r="E77" s="970"/>
      <c r="F77" s="970"/>
      <c r="G77" s="970"/>
      <c r="H77" s="970"/>
      <c r="I77" s="971"/>
      <c r="J77" s="391" t="str">
        <f>IF(基本情報入力シート!M114="","",基本情報入力シート!M114)</f>
        <v/>
      </c>
      <c r="K77" s="392" t="str">
        <f>IF(基本情報入力シート!R114="","",基本情報入力シート!R114)</f>
        <v/>
      </c>
      <c r="L77" s="392" t="str">
        <f>IF(基本情報入力シート!W114="","",基本情報入力シート!W114)</f>
        <v/>
      </c>
      <c r="M77" s="393" t="str">
        <f>IF(基本情報入力シート!X114="","",基本情報入力シート!X114)</f>
        <v/>
      </c>
      <c r="N77" s="394" t="str">
        <f>IF(基本情報入力シート!Y114="","",基本情報入力シート!Y114)</f>
        <v/>
      </c>
      <c r="O77" s="59"/>
      <c r="P77" s="60"/>
      <c r="Q77" s="61"/>
      <c r="R77" s="62"/>
      <c r="S77" s="53"/>
      <c r="T77" s="385" t="str">
        <f>IFERROR(S77*VLOOKUP(AE77,【参考】数式用3!$AN$3:$BU$14,MATCH(N77,【参考】数式用3!$AN$2:$BU$2,0)),"")</f>
        <v/>
      </c>
      <c r="U77" s="63"/>
      <c r="V77" s="54"/>
      <c r="W77" s="77"/>
      <c r="X77" s="1048" t="str">
        <f>IFERROR(V77*VLOOKUP(AF77,【参考】数式用3!$AN$15:$BU$23,MATCH(N77,【参考】数式用3!$AN$2:$BU$2,0)),"")</f>
        <v/>
      </c>
      <c r="Y77" s="1049"/>
      <c r="Z77" s="64"/>
      <c r="AA77" s="55"/>
      <c r="AB77" s="395" t="str">
        <f>IFERROR(AA77*VLOOKUP(AG77,【参考】数式用3!$AN$24:$BU$27,MATCH(N77,【参考】数式用3!$AN$2:$BU$2,0)),"")</f>
        <v/>
      </c>
      <c r="AC77" s="66"/>
      <c r="AD77" s="387" t="str">
        <f t="shared" si="0"/>
        <v/>
      </c>
      <c r="AE77" s="388" t="str">
        <f t="shared" si="4"/>
        <v/>
      </c>
      <c r="AF77" s="388" t="str">
        <f t="shared" si="5"/>
        <v/>
      </c>
      <c r="AG77" s="388" t="str">
        <f t="shared" si="6"/>
        <v/>
      </c>
    </row>
    <row r="78" spans="1:33" ht="24.95" customHeight="1">
      <c r="A78" s="390">
        <v>63</v>
      </c>
      <c r="B78" s="969" t="str">
        <f>IF(基本情報入力シート!C115="","",基本情報入力シート!C115)</f>
        <v/>
      </c>
      <c r="C78" s="970"/>
      <c r="D78" s="970"/>
      <c r="E78" s="970"/>
      <c r="F78" s="970"/>
      <c r="G78" s="970"/>
      <c r="H78" s="970"/>
      <c r="I78" s="971"/>
      <c r="J78" s="391" t="str">
        <f>IF(基本情報入力シート!M115="","",基本情報入力シート!M115)</f>
        <v/>
      </c>
      <c r="K78" s="392" t="str">
        <f>IF(基本情報入力シート!R115="","",基本情報入力シート!R115)</f>
        <v/>
      </c>
      <c r="L78" s="392" t="str">
        <f>IF(基本情報入力シート!W115="","",基本情報入力シート!W115)</f>
        <v/>
      </c>
      <c r="M78" s="393" t="str">
        <f>IF(基本情報入力シート!X115="","",基本情報入力シート!X115)</f>
        <v/>
      </c>
      <c r="N78" s="394" t="str">
        <f>IF(基本情報入力シート!Y115="","",基本情報入力シート!Y115)</f>
        <v/>
      </c>
      <c r="O78" s="59"/>
      <c r="P78" s="60"/>
      <c r="Q78" s="61"/>
      <c r="R78" s="62"/>
      <c r="S78" s="53"/>
      <c r="T78" s="385" t="str">
        <f>IFERROR(S78*VLOOKUP(AE78,【参考】数式用3!$AN$3:$BU$14,MATCH(N78,【参考】数式用3!$AN$2:$BU$2,0)),"")</f>
        <v/>
      </c>
      <c r="U78" s="63"/>
      <c r="V78" s="54"/>
      <c r="W78" s="77"/>
      <c r="X78" s="1048" t="str">
        <f>IFERROR(V78*VLOOKUP(AF78,【参考】数式用3!$AN$15:$BU$23,MATCH(N78,【参考】数式用3!$AN$2:$BU$2,0)),"")</f>
        <v/>
      </c>
      <c r="Y78" s="1049"/>
      <c r="Z78" s="64"/>
      <c r="AA78" s="55"/>
      <c r="AB78" s="395" t="str">
        <f>IFERROR(AA78*VLOOKUP(AG78,【参考】数式用3!$AN$24:$BU$27,MATCH(N78,【参考】数式用3!$AN$2:$BU$2,0)),"")</f>
        <v/>
      </c>
      <c r="AC78" s="66"/>
      <c r="AD78" s="387" t="str">
        <f t="shared" si="0"/>
        <v/>
      </c>
      <c r="AE78" s="388" t="str">
        <f t="shared" si="4"/>
        <v/>
      </c>
      <c r="AF78" s="388" t="str">
        <f t="shared" si="5"/>
        <v/>
      </c>
      <c r="AG78" s="388" t="str">
        <f t="shared" si="6"/>
        <v/>
      </c>
    </row>
    <row r="79" spans="1:33" ht="24.95" customHeight="1">
      <c r="A79" s="390">
        <v>64</v>
      </c>
      <c r="B79" s="969" t="str">
        <f>IF(基本情報入力シート!C116="","",基本情報入力シート!C116)</f>
        <v/>
      </c>
      <c r="C79" s="970"/>
      <c r="D79" s="970"/>
      <c r="E79" s="970"/>
      <c r="F79" s="970"/>
      <c r="G79" s="970"/>
      <c r="H79" s="970"/>
      <c r="I79" s="971"/>
      <c r="J79" s="391" t="str">
        <f>IF(基本情報入力シート!M116="","",基本情報入力シート!M116)</f>
        <v/>
      </c>
      <c r="K79" s="392" t="str">
        <f>IF(基本情報入力シート!R116="","",基本情報入力シート!R116)</f>
        <v/>
      </c>
      <c r="L79" s="392" t="str">
        <f>IF(基本情報入力シート!W116="","",基本情報入力シート!W116)</f>
        <v/>
      </c>
      <c r="M79" s="393" t="str">
        <f>IF(基本情報入力シート!X116="","",基本情報入力シート!X116)</f>
        <v/>
      </c>
      <c r="N79" s="394" t="str">
        <f>IF(基本情報入力シート!Y116="","",基本情報入力シート!Y116)</f>
        <v/>
      </c>
      <c r="O79" s="59"/>
      <c r="P79" s="60"/>
      <c r="Q79" s="61"/>
      <c r="R79" s="62"/>
      <c r="S79" s="53"/>
      <c r="T79" s="385" t="str">
        <f>IFERROR(S79*VLOOKUP(AE79,【参考】数式用3!$AN$3:$BU$14,MATCH(N79,【参考】数式用3!$AN$2:$BU$2,0)),"")</f>
        <v/>
      </c>
      <c r="U79" s="63"/>
      <c r="V79" s="54"/>
      <c r="W79" s="77"/>
      <c r="X79" s="1048" t="str">
        <f>IFERROR(V79*VLOOKUP(AF79,【参考】数式用3!$AN$15:$BU$23,MATCH(N79,【参考】数式用3!$AN$2:$BU$2,0)),"")</f>
        <v/>
      </c>
      <c r="Y79" s="1049"/>
      <c r="Z79" s="64"/>
      <c r="AA79" s="55"/>
      <c r="AB79" s="395" t="str">
        <f>IFERROR(AA79*VLOOKUP(AG79,【参考】数式用3!$AN$24:$BU$27,MATCH(N79,【参考】数式用3!$AN$2:$BU$2,0)),"")</f>
        <v/>
      </c>
      <c r="AC79" s="66"/>
      <c r="AD79" s="387" t="str">
        <f t="shared" si="0"/>
        <v/>
      </c>
      <c r="AE79" s="388" t="str">
        <f t="shared" si="4"/>
        <v/>
      </c>
      <c r="AF79" s="388" t="str">
        <f t="shared" si="5"/>
        <v/>
      </c>
      <c r="AG79" s="388" t="str">
        <f t="shared" si="6"/>
        <v/>
      </c>
    </row>
    <row r="80" spans="1:33" ht="24.95" customHeight="1">
      <c r="A80" s="390">
        <v>65</v>
      </c>
      <c r="B80" s="969" t="str">
        <f>IF(基本情報入力シート!C117="","",基本情報入力シート!C117)</f>
        <v/>
      </c>
      <c r="C80" s="970"/>
      <c r="D80" s="970"/>
      <c r="E80" s="970"/>
      <c r="F80" s="970"/>
      <c r="G80" s="970"/>
      <c r="H80" s="970"/>
      <c r="I80" s="971"/>
      <c r="J80" s="391" t="str">
        <f>IF(基本情報入力シート!M117="","",基本情報入力シート!M117)</f>
        <v/>
      </c>
      <c r="K80" s="392" t="str">
        <f>IF(基本情報入力シート!R117="","",基本情報入力シート!R117)</f>
        <v/>
      </c>
      <c r="L80" s="392" t="str">
        <f>IF(基本情報入力シート!W117="","",基本情報入力シート!W117)</f>
        <v/>
      </c>
      <c r="M80" s="393" t="str">
        <f>IF(基本情報入力シート!X117="","",基本情報入力シート!X117)</f>
        <v/>
      </c>
      <c r="N80" s="394" t="str">
        <f>IF(基本情報入力シート!Y117="","",基本情報入力シート!Y117)</f>
        <v/>
      </c>
      <c r="O80" s="59"/>
      <c r="P80" s="60"/>
      <c r="Q80" s="61"/>
      <c r="R80" s="62"/>
      <c r="S80" s="53"/>
      <c r="T80" s="385" t="str">
        <f>IFERROR(S80*VLOOKUP(AE80,【参考】数式用3!$AN$3:$BU$14,MATCH(N80,【参考】数式用3!$AN$2:$BU$2,0)),"")</f>
        <v/>
      </c>
      <c r="U80" s="63"/>
      <c r="V80" s="54"/>
      <c r="W80" s="77"/>
      <c r="X80" s="1048" t="str">
        <f>IFERROR(V80*VLOOKUP(AF80,【参考】数式用3!$AN$15:$BU$23,MATCH(N80,【参考】数式用3!$AN$2:$BU$2,0)),"")</f>
        <v/>
      </c>
      <c r="Y80" s="1049"/>
      <c r="Z80" s="64"/>
      <c r="AA80" s="55"/>
      <c r="AB80" s="395" t="str">
        <f>IFERROR(AA80*VLOOKUP(AG80,【参考】数式用3!$AN$24:$BU$27,MATCH(N80,【参考】数式用3!$AN$2:$BU$2,0)),"")</f>
        <v/>
      </c>
      <c r="AC80" s="66"/>
      <c r="AD80" s="387" t="str">
        <f t="shared" si="0"/>
        <v/>
      </c>
      <c r="AE80" s="388" t="str">
        <f t="shared" si="4"/>
        <v/>
      </c>
      <c r="AF80" s="388" t="str">
        <f t="shared" si="5"/>
        <v/>
      </c>
      <c r="AG80" s="388" t="str">
        <f t="shared" si="6"/>
        <v/>
      </c>
    </row>
    <row r="81" spans="1:33" ht="24.95" customHeight="1">
      <c r="A81" s="390">
        <v>66</v>
      </c>
      <c r="B81" s="969" t="str">
        <f>IF(基本情報入力シート!C118="","",基本情報入力シート!C118)</f>
        <v/>
      </c>
      <c r="C81" s="970"/>
      <c r="D81" s="970"/>
      <c r="E81" s="970"/>
      <c r="F81" s="970"/>
      <c r="G81" s="970"/>
      <c r="H81" s="970"/>
      <c r="I81" s="971"/>
      <c r="J81" s="391" t="str">
        <f>IF(基本情報入力シート!M118="","",基本情報入力シート!M118)</f>
        <v/>
      </c>
      <c r="K81" s="392" t="str">
        <f>IF(基本情報入力シート!R118="","",基本情報入力シート!R118)</f>
        <v/>
      </c>
      <c r="L81" s="392" t="str">
        <f>IF(基本情報入力シート!W118="","",基本情報入力シート!W118)</f>
        <v/>
      </c>
      <c r="M81" s="393" t="str">
        <f>IF(基本情報入力シート!X118="","",基本情報入力シート!X118)</f>
        <v/>
      </c>
      <c r="N81" s="394" t="str">
        <f>IF(基本情報入力シート!Y118="","",基本情報入力シート!Y118)</f>
        <v/>
      </c>
      <c r="O81" s="59"/>
      <c r="P81" s="60"/>
      <c r="Q81" s="61"/>
      <c r="R81" s="62"/>
      <c r="S81" s="53"/>
      <c r="T81" s="385" t="str">
        <f>IFERROR(S81*VLOOKUP(AE81,【参考】数式用3!$AN$3:$BU$14,MATCH(N81,【参考】数式用3!$AN$2:$BU$2,0)),"")</f>
        <v/>
      </c>
      <c r="U81" s="63"/>
      <c r="V81" s="54"/>
      <c r="W81" s="77"/>
      <c r="X81" s="1048" t="str">
        <f>IFERROR(V81*VLOOKUP(AF81,【参考】数式用3!$AN$15:$BU$23,MATCH(N81,【参考】数式用3!$AN$2:$BU$2,0)),"")</f>
        <v/>
      </c>
      <c r="Y81" s="1049"/>
      <c r="Z81" s="64"/>
      <c r="AA81" s="55"/>
      <c r="AB81" s="395" t="str">
        <f>IFERROR(AA81*VLOOKUP(AG81,【参考】数式用3!$AN$24:$BU$27,MATCH(N81,【参考】数式用3!$AN$2:$BU$2,0)),"")</f>
        <v/>
      </c>
      <c r="AC81" s="66"/>
      <c r="AD81" s="387" t="str">
        <f t="shared" ref="AD81:AD115" si="7">IF(OR(U81="特定加算Ⅰ",U81="特定加算Ⅱ"),IF(W81&lt;&gt;"",1,""),"")</f>
        <v/>
      </c>
      <c r="AE81" s="388" t="str">
        <f t="shared" si="4"/>
        <v/>
      </c>
      <c r="AF81" s="388" t="str">
        <f t="shared" si="5"/>
        <v/>
      </c>
      <c r="AG81" s="388" t="str">
        <f t="shared" si="6"/>
        <v/>
      </c>
    </row>
    <row r="82" spans="1:33" ht="24.95" customHeight="1">
      <c r="A82" s="390">
        <v>67</v>
      </c>
      <c r="B82" s="969" t="str">
        <f>IF(基本情報入力シート!C119="","",基本情報入力シート!C119)</f>
        <v/>
      </c>
      <c r="C82" s="970"/>
      <c r="D82" s="970"/>
      <c r="E82" s="970"/>
      <c r="F82" s="970"/>
      <c r="G82" s="970"/>
      <c r="H82" s="970"/>
      <c r="I82" s="971"/>
      <c r="J82" s="391" t="str">
        <f>IF(基本情報入力シート!M119="","",基本情報入力シート!M119)</f>
        <v/>
      </c>
      <c r="K82" s="392" t="str">
        <f>IF(基本情報入力シート!R119="","",基本情報入力シート!R119)</f>
        <v/>
      </c>
      <c r="L82" s="392" t="str">
        <f>IF(基本情報入力シート!W119="","",基本情報入力シート!W119)</f>
        <v/>
      </c>
      <c r="M82" s="393" t="str">
        <f>IF(基本情報入力シート!X119="","",基本情報入力シート!X119)</f>
        <v/>
      </c>
      <c r="N82" s="394" t="str">
        <f>IF(基本情報入力シート!Y119="","",基本情報入力シート!Y119)</f>
        <v/>
      </c>
      <c r="O82" s="59"/>
      <c r="P82" s="60"/>
      <c r="Q82" s="61"/>
      <c r="R82" s="62"/>
      <c r="S82" s="53"/>
      <c r="T82" s="385" t="str">
        <f>IFERROR(S82*VLOOKUP(AE82,【参考】数式用3!$AN$3:$BU$14,MATCH(N82,【参考】数式用3!$AN$2:$BU$2,0)),"")</f>
        <v/>
      </c>
      <c r="U82" s="63"/>
      <c r="V82" s="54"/>
      <c r="W82" s="77"/>
      <c r="X82" s="1048" t="str">
        <f>IFERROR(V82*VLOOKUP(AF82,【参考】数式用3!$AN$15:$BU$23,MATCH(N82,【参考】数式用3!$AN$2:$BU$2,0)),"")</f>
        <v/>
      </c>
      <c r="Y82" s="1049"/>
      <c r="Z82" s="64"/>
      <c r="AA82" s="55"/>
      <c r="AB82" s="395" t="str">
        <f>IFERROR(AA82*VLOOKUP(AG82,【参考】数式用3!$AN$24:$BU$27,MATCH(N82,【参考】数式用3!$AN$2:$BU$2,0)),"")</f>
        <v/>
      </c>
      <c r="AC82" s="66"/>
      <c r="AD82" s="387" t="str">
        <f t="shared" si="7"/>
        <v/>
      </c>
      <c r="AE82" s="388" t="str">
        <f t="shared" si="4"/>
        <v/>
      </c>
      <c r="AF82" s="388" t="str">
        <f t="shared" si="5"/>
        <v/>
      </c>
      <c r="AG82" s="388" t="str">
        <f t="shared" si="6"/>
        <v/>
      </c>
    </row>
    <row r="83" spans="1:33" ht="24.95" customHeight="1">
      <c r="A83" s="390">
        <v>68</v>
      </c>
      <c r="B83" s="969" t="str">
        <f>IF(基本情報入力シート!C120="","",基本情報入力シート!C120)</f>
        <v/>
      </c>
      <c r="C83" s="970"/>
      <c r="D83" s="970"/>
      <c r="E83" s="970"/>
      <c r="F83" s="970"/>
      <c r="G83" s="970"/>
      <c r="H83" s="970"/>
      <c r="I83" s="971"/>
      <c r="J83" s="391" t="str">
        <f>IF(基本情報入力シート!M120="","",基本情報入力シート!M120)</f>
        <v/>
      </c>
      <c r="K83" s="392" t="str">
        <f>IF(基本情報入力シート!R120="","",基本情報入力シート!R120)</f>
        <v/>
      </c>
      <c r="L83" s="392" t="str">
        <f>IF(基本情報入力シート!W120="","",基本情報入力シート!W120)</f>
        <v/>
      </c>
      <c r="M83" s="393" t="str">
        <f>IF(基本情報入力シート!X120="","",基本情報入力シート!X120)</f>
        <v/>
      </c>
      <c r="N83" s="394" t="str">
        <f>IF(基本情報入力シート!Y120="","",基本情報入力シート!Y120)</f>
        <v/>
      </c>
      <c r="O83" s="59"/>
      <c r="P83" s="60"/>
      <c r="Q83" s="61"/>
      <c r="R83" s="62"/>
      <c r="S83" s="53"/>
      <c r="T83" s="385" t="str">
        <f>IFERROR(S83*VLOOKUP(AE83,【参考】数式用3!$AN$3:$BU$14,MATCH(N83,【参考】数式用3!$AN$2:$BU$2,0)),"")</f>
        <v/>
      </c>
      <c r="U83" s="63"/>
      <c r="V83" s="54"/>
      <c r="W83" s="77"/>
      <c r="X83" s="1048" t="str">
        <f>IFERROR(V83*VLOOKUP(AF83,【参考】数式用3!$AN$15:$BU$23,MATCH(N83,【参考】数式用3!$AN$2:$BU$2,0)),"")</f>
        <v/>
      </c>
      <c r="Y83" s="1049"/>
      <c r="Z83" s="64"/>
      <c r="AA83" s="55"/>
      <c r="AB83" s="395" t="str">
        <f>IFERROR(AA83*VLOOKUP(AG83,【参考】数式用3!$AN$24:$BU$27,MATCH(N83,【参考】数式用3!$AN$2:$BU$2,0)),"")</f>
        <v/>
      </c>
      <c r="AC83" s="66"/>
      <c r="AD83" s="387" t="str">
        <f t="shared" si="7"/>
        <v/>
      </c>
      <c r="AE83" s="388" t="str">
        <f t="shared" si="4"/>
        <v/>
      </c>
      <c r="AF83" s="388" t="str">
        <f t="shared" si="5"/>
        <v/>
      </c>
      <c r="AG83" s="388" t="str">
        <f t="shared" si="6"/>
        <v/>
      </c>
    </row>
    <row r="84" spans="1:33" ht="24.95" customHeight="1">
      <c r="A84" s="390">
        <v>69</v>
      </c>
      <c r="B84" s="969" t="str">
        <f>IF(基本情報入力シート!C121="","",基本情報入力シート!C121)</f>
        <v/>
      </c>
      <c r="C84" s="970"/>
      <c r="D84" s="970"/>
      <c r="E84" s="970"/>
      <c r="F84" s="970"/>
      <c r="G84" s="970"/>
      <c r="H84" s="970"/>
      <c r="I84" s="971"/>
      <c r="J84" s="391" t="str">
        <f>IF(基本情報入力シート!M121="","",基本情報入力シート!M121)</f>
        <v/>
      </c>
      <c r="K84" s="392" t="str">
        <f>IF(基本情報入力シート!R121="","",基本情報入力シート!R121)</f>
        <v/>
      </c>
      <c r="L84" s="392" t="str">
        <f>IF(基本情報入力シート!W121="","",基本情報入力シート!W121)</f>
        <v/>
      </c>
      <c r="M84" s="393" t="str">
        <f>IF(基本情報入力シート!X121="","",基本情報入力シート!X121)</f>
        <v/>
      </c>
      <c r="N84" s="394" t="str">
        <f>IF(基本情報入力シート!Y121="","",基本情報入力シート!Y121)</f>
        <v/>
      </c>
      <c r="O84" s="59"/>
      <c r="P84" s="60"/>
      <c r="Q84" s="61"/>
      <c r="R84" s="62"/>
      <c r="S84" s="53"/>
      <c r="T84" s="385" t="str">
        <f>IFERROR(S84*VLOOKUP(AE84,【参考】数式用3!$AN$3:$BU$14,MATCH(N84,【参考】数式用3!$AN$2:$BU$2,0)),"")</f>
        <v/>
      </c>
      <c r="U84" s="63"/>
      <c r="V84" s="54"/>
      <c r="W84" s="77"/>
      <c r="X84" s="1048" t="str">
        <f>IFERROR(V84*VLOOKUP(AF84,【参考】数式用3!$AN$15:$BU$23,MATCH(N84,【参考】数式用3!$AN$2:$BU$2,0)),"")</f>
        <v/>
      </c>
      <c r="Y84" s="1049"/>
      <c r="Z84" s="64"/>
      <c r="AA84" s="55"/>
      <c r="AB84" s="395" t="str">
        <f>IFERROR(AA84*VLOOKUP(AG84,【参考】数式用3!$AN$24:$BU$27,MATCH(N84,【参考】数式用3!$AN$2:$BU$2,0)),"")</f>
        <v/>
      </c>
      <c r="AC84" s="66"/>
      <c r="AD84" s="387" t="str">
        <f t="shared" si="7"/>
        <v/>
      </c>
      <c r="AE84" s="388" t="str">
        <f t="shared" si="4"/>
        <v/>
      </c>
      <c r="AF84" s="388" t="str">
        <f t="shared" si="5"/>
        <v/>
      </c>
      <c r="AG84" s="388" t="str">
        <f t="shared" si="6"/>
        <v/>
      </c>
    </row>
    <row r="85" spans="1:33" ht="24.95" customHeight="1">
      <c r="A85" s="390">
        <v>70</v>
      </c>
      <c r="B85" s="969" t="str">
        <f>IF(基本情報入力シート!C122="","",基本情報入力シート!C122)</f>
        <v/>
      </c>
      <c r="C85" s="970"/>
      <c r="D85" s="970"/>
      <c r="E85" s="970"/>
      <c r="F85" s="970"/>
      <c r="G85" s="970"/>
      <c r="H85" s="970"/>
      <c r="I85" s="971"/>
      <c r="J85" s="391" t="str">
        <f>IF(基本情報入力シート!M122="","",基本情報入力シート!M122)</f>
        <v/>
      </c>
      <c r="K85" s="392" t="str">
        <f>IF(基本情報入力シート!R122="","",基本情報入力シート!R122)</f>
        <v/>
      </c>
      <c r="L85" s="392" t="str">
        <f>IF(基本情報入力シート!W122="","",基本情報入力シート!W122)</f>
        <v/>
      </c>
      <c r="M85" s="393" t="str">
        <f>IF(基本情報入力シート!X122="","",基本情報入力シート!X122)</f>
        <v/>
      </c>
      <c r="N85" s="394" t="str">
        <f>IF(基本情報入力シート!Y122="","",基本情報入力シート!Y122)</f>
        <v/>
      </c>
      <c r="O85" s="59"/>
      <c r="P85" s="60"/>
      <c r="Q85" s="61"/>
      <c r="R85" s="62"/>
      <c r="S85" s="53"/>
      <c r="T85" s="385" t="str">
        <f>IFERROR(S85*VLOOKUP(AE85,【参考】数式用3!$AN$3:$BU$14,MATCH(N85,【参考】数式用3!$AN$2:$BU$2,0)),"")</f>
        <v/>
      </c>
      <c r="U85" s="63"/>
      <c r="V85" s="54"/>
      <c r="W85" s="77"/>
      <c r="X85" s="1048" t="str">
        <f>IFERROR(V85*VLOOKUP(AF85,【参考】数式用3!$AN$15:$BU$23,MATCH(N85,【参考】数式用3!$AN$2:$BU$2,0)),"")</f>
        <v/>
      </c>
      <c r="Y85" s="1049"/>
      <c r="Z85" s="64"/>
      <c r="AA85" s="55"/>
      <c r="AB85" s="395" t="str">
        <f>IFERROR(AA85*VLOOKUP(AG85,【参考】数式用3!$AN$24:$BU$27,MATCH(N85,【参考】数式用3!$AN$2:$BU$2,0)),"")</f>
        <v/>
      </c>
      <c r="AC85" s="66"/>
      <c r="AD85" s="387" t="str">
        <f t="shared" si="7"/>
        <v/>
      </c>
      <c r="AE85" s="388" t="str">
        <f t="shared" si="4"/>
        <v/>
      </c>
      <c r="AF85" s="388" t="str">
        <f t="shared" si="5"/>
        <v/>
      </c>
      <c r="AG85" s="388" t="str">
        <f t="shared" si="6"/>
        <v/>
      </c>
    </row>
    <row r="86" spans="1:33" ht="24.95" customHeight="1">
      <c r="A86" s="390">
        <v>71</v>
      </c>
      <c r="B86" s="969" t="str">
        <f>IF(基本情報入力シート!C123="","",基本情報入力シート!C123)</f>
        <v/>
      </c>
      <c r="C86" s="970"/>
      <c r="D86" s="970"/>
      <c r="E86" s="970"/>
      <c r="F86" s="970"/>
      <c r="G86" s="970"/>
      <c r="H86" s="970"/>
      <c r="I86" s="971"/>
      <c r="J86" s="391" t="str">
        <f>IF(基本情報入力シート!M123="","",基本情報入力シート!M123)</f>
        <v/>
      </c>
      <c r="K86" s="392" t="str">
        <f>IF(基本情報入力シート!R123="","",基本情報入力シート!R123)</f>
        <v/>
      </c>
      <c r="L86" s="392" t="str">
        <f>IF(基本情報入力シート!W123="","",基本情報入力シート!W123)</f>
        <v/>
      </c>
      <c r="M86" s="393" t="str">
        <f>IF(基本情報入力シート!X123="","",基本情報入力シート!X123)</f>
        <v/>
      </c>
      <c r="N86" s="394" t="str">
        <f>IF(基本情報入力シート!Y123="","",基本情報入力シート!Y123)</f>
        <v/>
      </c>
      <c r="O86" s="59"/>
      <c r="P86" s="60"/>
      <c r="Q86" s="61"/>
      <c r="R86" s="62"/>
      <c r="S86" s="53"/>
      <c r="T86" s="385" t="str">
        <f>IFERROR(S86*VLOOKUP(AE86,【参考】数式用3!$AN$3:$BU$14,MATCH(N86,【参考】数式用3!$AN$2:$BU$2,0)),"")</f>
        <v/>
      </c>
      <c r="U86" s="63"/>
      <c r="V86" s="54"/>
      <c r="W86" s="77"/>
      <c r="X86" s="1048" t="str">
        <f>IFERROR(V86*VLOOKUP(AF86,【参考】数式用3!$AN$15:$BU$23,MATCH(N86,【参考】数式用3!$AN$2:$BU$2,0)),"")</f>
        <v/>
      </c>
      <c r="Y86" s="1049"/>
      <c r="Z86" s="64"/>
      <c r="AA86" s="55"/>
      <c r="AB86" s="395" t="str">
        <f>IFERROR(AA86*VLOOKUP(AG86,【参考】数式用3!$AN$24:$BU$27,MATCH(N86,【参考】数式用3!$AN$2:$BU$2,0)),"")</f>
        <v/>
      </c>
      <c r="AC86" s="66"/>
      <c r="AD86" s="387" t="str">
        <f t="shared" si="7"/>
        <v/>
      </c>
      <c r="AE86" s="388" t="str">
        <f t="shared" si="4"/>
        <v/>
      </c>
      <c r="AF86" s="388" t="str">
        <f t="shared" si="5"/>
        <v/>
      </c>
      <c r="AG86" s="388" t="str">
        <f t="shared" si="6"/>
        <v/>
      </c>
    </row>
    <row r="87" spans="1:33" ht="24.95" customHeight="1">
      <c r="A87" s="390">
        <v>72</v>
      </c>
      <c r="B87" s="969" t="str">
        <f>IF(基本情報入力シート!C124="","",基本情報入力シート!C124)</f>
        <v/>
      </c>
      <c r="C87" s="970"/>
      <c r="D87" s="970"/>
      <c r="E87" s="970"/>
      <c r="F87" s="970"/>
      <c r="G87" s="970"/>
      <c r="H87" s="970"/>
      <c r="I87" s="971"/>
      <c r="J87" s="391" t="str">
        <f>IF(基本情報入力シート!M124="","",基本情報入力シート!M124)</f>
        <v/>
      </c>
      <c r="K87" s="392" t="str">
        <f>IF(基本情報入力シート!R124="","",基本情報入力シート!R124)</f>
        <v/>
      </c>
      <c r="L87" s="392" t="str">
        <f>IF(基本情報入力シート!W124="","",基本情報入力シート!W124)</f>
        <v/>
      </c>
      <c r="M87" s="393" t="str">
        <f>IF(基本情報入力シート!X124="","",基本情報入力シート!X124)</f>
        <v/>
      </c>
      <c r="N87" s="394" t="str">
        <f>IF(基本情報入力シート!Y124="","",基本情報入力シート!Y124)</f>
        <v/>
      </c>
      <c r="O87" s="59"/>
      <c r="P87" s="60"/>
      <c r="Q87" s="61"/>
      <c r="R87" s="62"/>
      <c r="S87" s="53"/>
      <c r="T87" s="385" t="str">
        <f>IFERROR(S87*VLOOKUP(AE87,【参考】数式用3!$AN$3:$BU$14,MATCH(N87,【参考】数式用3!$AN$2:$BU$2,0)),"")</f>
        <v/>
      </c>
      <c r="U87" s="63"/>
      <c r="V87" s="54"/>
      <c r="W87" s="77"/>
      <c r="X87" s="1048" t="str">
        <f>IFERROR(V87*VLOOKUP(AF87,【参考】数式用3!$AN$15:$BU$23,MATCH(N87,【参考】数式用3!$AN$2:$BU$2,0)),"")</f>
        <v/>
      </c>
      <c r="Y87" s="1049"/>
      <c r="Z87" s="64"/>
      <c r="AA87" s="55"/>
      <c r="AB87" s="395" t="str">
        <f>IFERROR(AA87*VLOOKUP(AG87,【参考】数式用3!$AN$24:$BU$27,MATCH(N87,【参考】数式用3!$AN$2:$BU$2,0)),"")</f>
        <v/>
      </c>
      <c r="AC87" s="66"/>
      <c r="AD87" s="387" t="str">
        <f t="shared" si="7"/>
        <v/>
      </c>
      <c r="AE87" s="388" t="str">
        <f t="shared" ref="AE87:AE115" si="8">IF(AND(O87="",R87=""),"",O87&amp;"から"&amp;R87)</f>
        <v/>
      </c>
      <c r="AF87" s="388" t="str">
        <f t="shared" ref="AF87:AF115" si="9">IF(AND(P87="",U87=""),"",P87&amp;"から"&amp;U87)</f>
        <v/>
      </c>
      <c r="AG87" s="388" t="str">
        <f t="shared" ref="AG87:AG115" si="10">IF(AND(Q87="",Z87=""),"",Q87&amp;"から"&amp;Z87)</f>
        <v/>
      </c>
    </row>
    <row r="88" spans="1:33" ht="24.95" customHeight="1">
      <c r="A88" s="390">
        <v>73</v>
      </c>
      <c r="B88" s="969" t="str">
        <f>IF(基本情報入力シート!C125="","",基本情報入力シート!C125)</f>
        <v/>
      </c>
      <c r="C88" s="970"/>
      <c r="D88" s="970"/>
      <c r="E88" s="970"/>
      <c r="F88" s="970"/>
      <c r="G88" s="970"/>
      <c r="H88" s="970"/>
      <c r="I88" s="971"/>
      <c r="J88" s="391" t="str">
        <f>IF(基本情報入力シート!M125="","",基本情報入力シート!M125)</f>
        <v/>
      </c>
      <c r="K88" s="392" t="str">
        <f>IF(基本情報入力シート!R125="","",基本情報入力シート!R125)</f>
        <v/>
      </c>
      <c r="L88" s="392" t="str">
        <f>IF(基本情報入力シート!W125="","",基本情報入力シート!W125)</f>
        <v/>
      </c>
      <c r="M88" s="393" t="str">
        <f>IF(基本情報入力シート!X125="","",基本情報入力シート!X125)</f>
        <v/>
      </c>
      <c r="N88" s="394" t="str">
        <f>IF(基本情報入力シート!Y125="","",基本情報入力シート!Y125)</f>
        <v/>
      </c>
      <c r="O88" s="59"/>
      <c r="P88" s="60"/>
      <c r="Q88" s="61"/>
      <c r="R88" s="62"/>
      <c r="S88" s="53"/>
      <c r="T88" s="385" t="str">
        <f>IFERROR(S88*VLOOKUP(AE88,【参考】数式用3!$AN$3:$BU$14,MATCH(N88,【参考】数式用3!$AN$2:$BU$2,0)),"")</f>
        <v/>
      </c>
      <c r="U88" s="63"/>
      <c r="V88" s="54"/>
      <c r="W88" s="77"/>
      <c r="X88" s="1048" t="str">
        <f>IFERROR(V88*VLOOKUP(AF88,【参考】数式用3!$AN$15:$BU$23,MATCH(N88,【参考】数式用3!$AN$2:$BU$2,0)),"")</f>
        <v/>
      </c>
      <c r="Y88" s="1049"/>
      <c r="Z88" s="64"/>
      <c r="AA88" s="55"/>
      <c r="AB88" s="395" t="str">
        <f>IFERROR(AA88*VLOOKUP(AG88,【参考】数式用3!$AN$24:$BU$27,MATCH(N88,【参考】数式用3!$AN$2:$BU$2,0)),"")</f>
        <v/>
      </c>
      <c r="AC88" s="66"/>
      <c r="AD88" s="387" t="str">
        <f t="shared" si="7"/>
        <v/>
      </c>
      <c r="AE88" s="388" t="str">
        <f t="shared" si="8"/>
        <v/>
      </c>
      <c r="AF88" s="388" t="str">
        <f t="shared" si="9"/>
        <v/>
      </c>
      <c r="AG88" s="388" t="str">
        <f t="shared" si="10"/>
        <v/>
      </c>
    </row>
    <row r="89" spans="1:33" ht="24.95" customHeight="1">
      <c r="A89" s="390">
        <v>74</v>
      </c>
      <c r="B89" s="969" t="str">
        <f>IF(基本情報入力シート!C126="","",基本情報入力シート!C126)</f>
        <v/>
      </c>
      <c r="C89" s="970"/>
      <c r="D89" s="970"/>
      <c r="E89" s="970"/>
      <c r="F89" s="970"/>
      <c r="G89" s="970"/>
      <c r="H89" s="970"/>
      <c r="I89" s="971"/>
      <c r="J89" s="391" t="str">
        <f>IF(基本情報入力シート!M126="","",基本情報入力シート!M126)</f>
        <v/>
      </c>
      <c r="K89" s="392" t="str">
        <f>IF(基本情報入力シート!R126="","",基本情報入力シート!R126)</f>
        <v/>
      </c>
      <c r="L89" s="392" t="str">
        <f>IF(基本情報入力シート!W126="","",基本情報入力シート!W126)</f>
        <v/>
      </c>
      <c r="M89" s="393" t="str">
        <f>IF(基本情報入力シート!X126="","",基本情報入力シート!X126)</f>
        <v/>
      </c>
      <c r="N89" s="394" t="str">
        <f>IF(基本情報入力シート!Y126="","",基本情報入力シート!Y126)</f>
        <v/>
      </c>
      <c r="O89" s="59"/>
      <c r="P89" s="60"/>
      <c r="Q89" s="61"/>
      <c r="R89" s="62"/>
      <c r="S89" s="53"/>
      <c r="T89" s="385" t="str">
        <f>IFERROR(S89*VLOOKUP(AE89,【参考】数式用3!$AN$3:$BU$14,MATCH(N89,【参考】数式用3!$AN$2:$BU$2,0)),"")</f>
        <v/>
      </c>
      <c r="U89" s="63"/>
      <c r="V89" s="54"/>
      <c r="W89" s="77"/>
      <c r="X89" s="1048" t="str">
        <f>IFERROR(V89*VLOOKUP(AF89,【参考】数式用3!$AN$15:$BU$23,MATCH(N89,【参考】数式用3!$AN$2:$BU$2,0)),"")</f>
        <v/>
      </c>
      <c r="Y89" s="1049"/>
      <c r="Z89" s="64"/>
      <c r="AA89" s="55"/>
      <c r="AB89" s="395" t="str">
        <f>IFERROR(AA89*VLOOKUP(AG89,【参考】数式用3!$AN$24:$BU$27,MATCH(N89,【参考】数式用3!$AN$2:$BU$2,0)),"")</f>
        <v/>
      </c>
      <c r="AC89" s="66"/>
      <c r="AD89" s="387" t="str">
        <f t="shared" si="7"/>
        <v/>
      </c>
      <c r="AE89" s="388" t="str">
        <f t="shared" si="8"/>
        <v/>
      </c>
      <c r="AF89" s="388" t="str">
        <f t="shared" si="9"/>
        <v/>
      </c>
      <c r="AG89" s="388" t="str">
        <f t="shared" si="10"/>
        <v/>
      </c>
    </row>
    <row r="90" spans="1:33" ht="24.95" customHeight="1">
      <c r="A90" s="390">
        <v>75</v>
      </c>
      <c r="B90" s="969" t="str">
        <f>IF(基本情報入力シート!C127="","",基本情報入力シート!C127)</f>
        <v/>
      </c>
      <c r="C90" s="970"/>
      <c r="D90" s="970"/>
      <c r="E90" s="970"/>
      <c r="F90" s="970"/>
      <c r="G90" s="970"/>
      <c r="H90" s="970"/>
      <c r="I90" s="971"/>
      <c r="J90" s="391" t="str">
        <f>IF(基本情報入力シート!M127="","",基本情報入力シート!M127)</f>
        <v/>
      </c>
      <c r="K90" s="392" t="str">
        <f>IF(基本情報入力シート!R127="","",基本情報入力シート!R127)</f>
        <v/>
      </c>
      <c r="L90" s="392" t="str">
        <f>IF(基本情報入力シート!W127="","",基本情報入力シート!W127)</f>
        <v/>
      </c>
      <c r="M90" s="393" t="str">
        <f>IF(基本情報入力シート!X127="","",基本情報入力シート!X127)</f>
        <v/>
      </c>
      <c r="N90" s="394" t="str">
        <f>IF(基本情報入力シート!Y127="","",基本情報入力シート!Y127)</f>
        <v/>
      </c>
      <c r="O90" s="59"/>
      <c r="P90" s="60"/>
      <c r="Q90" s="61"/>
      <c r="R90" s="62"/>
      <c r="S90" s="53"/>
      <c r="T90" s="385" t="str">
        <f>IFERROR(S90*VLOOKUP(AE90,【参考】数式用3!$AN$3:$BU$14,MATCH(N90,【参考】数式用3!$AN$2:$BU$2,0)),"")</f>
        <v/>
      </c>
      <c r="U90" s="63"/>
      <c r="V90" s="54"/>
      <c r="W90" s="77"/>
      <c r="X90" s="1048" t="str">
        <f>IFERROR(V90*VLOOKUP(AF90,【参考】数式用3!$AN$15:$BU$23,MATCH(N90,【参考】数式用3!$AN$2:$BU$2,0)),"")</f>
        <v/>
      </c>
      <c r="Y90" s="1049"/>
      <c r="Z90" s="64"/>
      <c r="AA90" s="55"/>
      <c r="AB90" s="395" t="str">
        <f>IFERROR(AA90*VLOOKUP(AG90,【参考】数式用3!$AN$24:$BU$27,MATCH(N90,【参考】数式用3!$AN$2:$BU$2,0)),"")</f>
        <v/>
      </c>
      <c r="AC90" s="66"/>
      <c r="AD90" s="387" t="str">
        <f t="shared" si="7"/>
        <v/>
      </c>
      <c r="AE90" s="388" t="str">
        <f t="shared" si="8"/>
        <v/>
      </c>
      <c r="AF90" s="388" t="str">
        <f t="shared" si="9"/>
        <v/>
      </c>
      <c r="AG90" s="388" t="str">
        <f t="shared" si="10"/>
        <v/>
      </c>
    </row>
    <row r="91" spans="1:33" ht="24.95" customHeight="1">
      <c r="A91" s="390">
        <v>76</v>
      </c>
      <c r="B91" s="969" t="str">
        <f>IF(基本情報入力シート!C128="","",基本情報入力シート!C128)</f>
        <v/>
      </c>
      <c r="C91" s="970"/>
      <c r="D91" s="970"/>
      <c r="E91" s="970"/>
      <c r="F91" s="970"/>
      <c r="G91" s="970"/>
      <c r="H91" s="970"/>
      <c r="I91" s="971"/>
      <c r="J91" s="391" t="str">
        <f>IF(基本情報入力シート!M128="","",基本情報入力シート!M128)</f>
        <v/>
      </c>
      <c r="K91" s="392" t="str">
        <f>IF(基本情報入力シート!R128="","",基本情報入力シート!R128)</f>
        <v/>
      </c>
      <c r="L91" s="392" t="str">
        <f>IF(基本情報入力シート!W128="","",基本情報入力シート!W128)</f>
        <v/>
      </c>
      <c r="M91" s="393" t="str">
        <f>IF(基本情報入力シート!X128="","",基本情報入力シート!X128)</f>
        <v/>
      </c>
      <c r="N91" s="394" t="str">
        <f>IF(基本情報入力シート!Y128="","",基本情報入力シート!Y128)</f>
        <v/>
      </c>
      <c r="O91" s="59"/>
      <c r="P91" s="60"/>
      <c r="Q91" s="61"/>
      <c r="R91" s="62"/>
      <c r="S91" s="53"/>
      <c r="T91" s="385" t="str">
        <f>IFERROR(S91*VLOOKUP(AE91,【参考】数式用3!$AN$3:$BU$14,MATCH(N91,【参考】数式用3!$AN$2:$BU$2,0)),"")</f>
        <v/>
      </c>
      <c r="U91" s="63"/>
      <c r="V91" s="54"/>
      <c r="W91" s="77"/>
      <c r="X91" s="1048" t="str">
        <f>IFERROR(V91*VLOOKUP(AF91,【参考】数式用3!$AN$15:$BU$23,MATCH(N91,【参考】数式用3!$AN$2:$BU$2,0)),"")</f>
        <v/>
      </c>
      <c r="Y91" s="1049"/>
      <c r="Z91" s="64"/>
      <c r="AA91" s="55"/>
      <c r="AB91" s="395" t="str">
        <f>IFERROR(AA91*VLOOKUP(AG91,【参考】数式用3!$AN$24:$BU$27,MATCH(N91,【参考】数式用3!$AN$2:$BU$2,0)),"")</f>
        <v/>
      </c>
      <c r="AC91" s="66"/>
      <c r="AD91" s="387" t="str">
        <f t="shared" si="7"/>
        <v/>
      </c>
      <c r="AE91" s="388" t="str">
        <f t="shared" si="8"/>
        <v/>
      </c>
      <c r="AF91" s="388" t="str">
        <f t="shared" si="9"/>
        <v/>
      </c>
      <c r="AG91" s="388" t="str">
        <f t="shared" si="10"/>
        <v/>
      </c>
    </row>
    <row r="92" spans="1:33" ht="24.95" customHeight="1">
      <c r="A92" s="390">
        <v>77</v>
      </c>
      <c r="B92" s="969" t="str">
        <f>IF(基本情報入力シート!C129="","",基本情報入力シート!C129)</f>
        <v/>
      </c>
      <c r="C92" s="970"/>
      <c r="D92" s="970"/>
      <c r="E92" s="970"/>
      <c r="F92" s="970"/>
      <c r="G92" s="970"/>
      <c r="H92" s="970"/>
      <c r="I92" s="971"/>
      <c r="J92" s="391" t="str">
        <f>IF(基本情報入力シート!M129="","",基本情報入力シート!M129)</f>
        <v/>
      </c>
      <c r="K92" s="392" t="str">
        <f>IF(基本情報入力シート!R129="","",基本情報入力シート!R129)</f>
        <v/>
      </c>
      <c r="L92" s="392" t="str">
        <f>IF(基本情報入力シート!W129="","",基本情報入力シート!W129)</f>
        <v/>
      </c>
      <c r="M92" s="393" t="str">
        <f>IF(基本情報入力シート!X129="","",基本情報入力シート!X129)</f>
        <v/>
      </c>
      <c r="N92" s="394" t="str">
        <f>IF(基本情報入力シート!Y129="","",基本情報入力シート!Y129)</f>
        <v/>
      </c>
      <c r="O92" s="59"/>
      <c r="P92" s="60"/>
      <c r="Q92" s="61"/>
      <c r="R92" s="62"/>
      <c r="S92" s="53"/>
      <c r="T92" s="385" t="str">
        <f>IFERROR(S92*VLOOKUP(AE92,【参考】数式用3!$AN$3:$BU$14,MATCH(N92,【参考】数式用3!$AN$2:$BU$2,0)),"")</f>
        <v/>
      </c>
      <c r="U92" s="63"/>
      <c r="V92" s="54"/>
      <c r="W92" s="77"/>
      <c r="X92" s="1048" t="str">
        <f>IFERROR(V92*VLOOKUP(AF92,【参考】数式用3!$AN$15:$BU$23,MATCH(N92,【参考】数式用3!$AN$2:$BU$2,0)),"")</f>
        <v/>
      </c>
      <c r="Y92" s="1049"/>
      <c r="Z92" s="64"/>
      <c r="AA92" s="55"/>
      <c r="AB92" s="395" t="str">
        <f>IFERROR(AA92*VLOOKUP(AG92,【参考】数式用3!$AN$24:$BU$27,MATCH(N92,【参考】数式用3!$AN$2:$BU$2,0)),"")</f>
        <v/>
      </c>
      <c r="AC92" s="66"/>
      <c r="AD92" s="387" t="str">
        <f t="shared" si="7"/>
        <v/>
      </c>
      <c r="AE92" s="388" t="str">
        <f t="shared" si="8"/>
        <v/>
      </c>
      <c r="AF92" s="388" t="str">
        <f t="shared" si="9"/>
        <v/>
      </c>
      <c r="AG92" s="388" t="str">
        <f t="shared" si="10"/>
        <v/>
      </c>
    </row>
    <row r="93" spans="1:33" ht="24.95" customHeight="1">
      <c r="A93" s="390">
        <v>78</v>
      </c>
      <c r="B93" s="969" t="str">
        <f>IF(基本情報入力シート!C130="","",基本情報入力シート!C130)</f>
        <v/>
      </c>
      <c r="C93" s="970"/>
      <c r="D93" s="970"/>
      <c r="E93" s="970"/>
      <c r="F93" s="970"/>
      <c r="G93" s="970"/>
      <c r="H93" s="970"/>
      <c r="I93" s="971"/>
      <c r="J93" s="391" t="str">
        <f>IF(基本情報入力シート!M130="","",基本情報入力シート!M130)</f>
        <v/>
      </c>
      <c r="K93" s="392" t="str">
        <f>IF(基本情報入力シート!R130="","",基本情報入力シート!R130)</f>
        <v/>
      </c>
      <c r="L93" s="392" t="str">
        <f>IF(基本情報入力シート!W130="","",基本情報入力シート!W130)</f>
        <v/>
      </c>
      <c r="M93" s="393" t="str">
        <f>IF(基本情報入力シート!X130="","",基本情報入力シート!X130)</f>
        <v/>
      </c>
      <c r="N93" s="394" t="str">
        <f>IF(基本情報入力シート!Y130="","",基本情報入力シート!Y130)</f>
        <v/>
      </c>
      <c r="O93" s="59"/>
      <c r="P93" s="60"/>
      <c r="Q93" s="61"/>
      <c r="R93" s="62"/>
      <c r="S93" s="53"/>
      <c r="T93" s="385" t="str">
        <f>IFERROR(S93*VLOOKUP(AE93,【参考】数式用3!$AN$3:$BU$14,MATCH(N93,【参考】数式用3!$AN$2:$BU$2,0)),"")</f>
        <v/>
      </c>
      <c r="U93" s="63"/>
      <c r="V93" s="54"/>
      <c r="W93" s="77"/>
      <c r="X93" s="1048" t="str">
        <f>IFERROR(V93*VLOOKUP(AF93,【参考】数式用3!$AN$15:$BU$23,MATCH(N93,【参考】数式用3!$AN$2:$BU$2,0)),"")</f>
        <v/>
      </c>
      <c r="Y93" s="1049"/>
      <c r="Z93" s="64"/>
      <c r="AA93" s="55"/>
      <c r="AB93" s="395" t="str">
        <f>IFERROR(AA93*VLOOKUP(AG93,【参考】数式用3!$AN$24:$BU$27,MATCH(N93,【参考】数式用3!$AN$2:$BU$2,0)),"")</f>
        <v/>
      </c>
      <c r="AC93" s="66"/>
      <c r="AD93" s="387" t="str">
        <f t="shared" si="7"/>
        <v/>
      </c>
      <c r="AE93" s="388" t="str">
        <f t="shared" si="8"/>
        <v/>
      </c>
      <c r="AF93" s="388" t="str">
        <f t="shared" si="9"/>
        <v/>
      </c>
      <c r="AG93" s="388" t="str">
        <f t="shared" si="10"/>
        <v/>
      </c>
    </row>
    <row r="94" spans="1:33" ht="24.95" customHeight="1">
      <c r="A94" s="390">
        <v>79</v>
      </c>
      <c r="B94" s="969" t="str">
        <f>IF(基本情報入力シート!C131="","",基本情報入力シート!C131)</f>
        <v/>
      </c>
      <c r="C94" s="970"/>
      <c r="D94" s="970"/>
      <c r="E94" s="970"/>
      <c r="F94" s="970"/>
      <c r="G94" s="970"/>
      <c r="H94" s="970"/>
      <c r="I94" s="971"/>
      <c r="J94" s="391" t="str">
        <f>IF(基本情報入力シート!M131="","",基本情報入力シート!M131)</f>
        <v/>
      </c>
      <c r="K94" s="392" t="str">
        <f>IF(基本情報入力シート!R131="","",基本情報入力シート!R131)</f>
        <v/>
      </c>
      <c r="L94" s="392" t="str">
        <f>IF(基本情報入力シート!W131="","",基本情報入力シート!W131)</f>
        <v/>
      </c>
      <c r="M94" s="393" t="str">
        <f>IF(基本情報入力シート!X131="","",基本情報入力シート!X131)</f>
        <v/>
      </c>
      <c r="N94" s="394" t="str">
        <f>IF(基本情報入力シート!Y131="","",基本情報入力シート!Y131)</f>
        <v/>
      </c>
      <c r="O94" s="59"/>
      <c r="P94" s="60"/>
      <c r="Q94" s="61"/>
      <c r="R94" s="62"/>
      <c r="S94" s="53"/>
      <c r="T94" s="385" t="str">
        <f>IFERROR(S94*VLOOKUP(AE94,【参考】数式用3!$AN$3:$BU$14,MATCH(N94,【参考】数式用3!$AN$2:$BU$2,0)),"")</f>
        <v/>
      </c>
      <c r="U94" s="63"/>
      <c r="V94" s="54"/>
      <c r="W94" s="77"/>
      <c r="X94" s="1048" t="str">
        <f>IFERROR(V94*VLOOKUP(AF94,【参考】数式用3!$AN$15:$BU$23,MATCH(N94,【参考】数式用3!$AN$2:$BU$2,0)),"")</f>
        <v/>
      </c>
      <c r="Y94" s="1049"/>
      <c r="Z94" s="64"/>
      <c r="AA94" s="55"/>
      <c r="AB94" s="395" t="str">
        <f>IFERROR(AA94*VLOOKUP(AG94,【参考】数式用3!$AN$24:$BU$27,MATCH(N94,【参考】数式用3!$AN$2:$BU$2,0)),"")</f>
        <v/>
      </c>
      <c r="AC94" s="66"/>
      <c r="AD94" s="387" t="str">
        <f t="shared" si="7"/>
        <v/>
      </c>
      <c r="AE94" s="388" t="str">
        <f t="shared" si="8"/>
        <v/>
      </c>
      <c r="AF94" s="388" t="str">
        <f t="shared" si="9"/>
        <v/>
      </c>
      <c r="AG94" s="388" t="str">
        <f t="shared" si="10"/>
        <v/>
      </c>
    </row>
    <row r="95" spans="1:33" ht="24.95" customHeight="1">
      <c r="A95" s="390">
        <v>80</v>
      </c>
      <c r="B95" s="969" t="str">
        <f>IF(基本情報入力シート!C132="","",基本情報入力シート!C132)</f>
        <v/>
      </c>
      <c r="C95" s="970"/>
      <c r="D95" s="970"/>
      <c r="E95" s="970"/>
      <c r="F95" s="970"/>
      <c r="G95" s="970"/>
      <c r="H95" s="970"/>
      <c r="I95" s="971"/>
      <c r="J95" s="391" t="str">
        <f>IF(基本情報入力シート!M132="","",基本情報入力シート!M132)</f>
        <v/>
      </c>
      <c r="K95" s="392" t="str">
        <f>IF(基本情報入力シート!R132="","",基本情報入力シート!R132)</f>
        <v/>
      </c>
      <c r="L95" s="392" t="str">
        <f>IF(基本情報入力シート!W132="","",基本情報入力シート!W132)</f>
        <v/>
      </c>
      <c r="M95" s="393" t="str">
        <f>IF(基本情報入力シート!X132="","",基本情報入力シート!X132)</f>
        <v/>
      </c>
      <c r="N95" s="394" t="str">
        <f>IF(基本情報入力シート!Y132="","",基本情報入力シート!Y132)</f>
        <v/>
      </c>
      <c r="O95" s="59"/>
      <c r="P95" s="60"/>
      <c r="Q95" s="61"/>
      <c r="R95" s="62"/>
      <c r="S95" s="53"/>
      <c r="T95" s="385" t="str">
        <f>IFERROR(S95*VLOOKUP(AE95,【参考】数式用3!$AN$3:$BU$14,MATCH(N95,【参考】数式用3!$AN$2:$BU$2,0)),"")</f>
        <v/>
      </c>
      <c r="U95" s="63"/>
      <c r="V95" s="54"/>
      <c r="W95" s="77"/>
      <c r="X95" s="1048" t="str">
        <f>IFERROR(V95*VLOOKUP(AF95,【参考】数式用3!$AN$15:$BU$23,MATCH(N95,【参考】数式用3!$AN$2:$BU$2,0)),"")</f>
        <v/>
      </c>
      <c r="Y95" s="1049"/>
      <c r="Z95" s="64"/>
      <c r="AA95" s="55"/>
      <c r="AB95" s="395" t="str">
        <f>IFERROR(AA95*VLOOKUP(AG95,【参考】数式用3!$AN$24:$BU$27,MATCH(N95,【参考】数式用3!$AN$2:$BU$2,0)),"")</f>
        <v/>
      </c>
      <c r="AC95" s="66"/>
      <c r="AD95" s="387" t="str">
        <f t="shared" si="7"/>
        <v/>
      </c>
      <c r="AE95" s="388" t="str">
        <f t="shared" si="8"/>
        <v/>
      </c>
      <c r="AF95" s="388" t="str">
        <f t="shared" si="9"/>
        <v/>
      </c>
      <c r="AG95" s="388" t="str">
        <f t="shared" si="10"/>
        <v/>
      </c>
    </row>
    <row r="96" spans="1:33" ht="24.95" customHeight="1">
      <c r="A96" s="390">
        <v>81</v>
      </c>
      <c r="B96" s="969" t="str">
        <f>IF(基本情報入力シート!C133="","",基本情報入力シート!C133)</f>
        <v/>
      </c>
      <c r="C96" s="970"/>
      <c r="D96" s="970"/>
      <c r="E96" s="970"/>
      <c r="F96" s="970"/>
      <c r="G96" s="970"/>
      <c r="H96" s="970"/>
      <c r="I96" s="971"/>
      <c r="J96" s="391" t="str">
        <f>IF(基本情報入力シート!M133="","",基本情報入力シート!M133)</f>
        <v/>
      </c>
      <c r="K96" s="392" t="str">
        <f>IF(基本情報入力シート!R133="","",基本情報入力シート!R133)</f>
        <v/>
      </c>
      <c r="L96" s="392" t="str">
        <f>IF(基本情報入力シート!W133="","",基本情報入力シート!W133)</f>
        <v/>
      </c>
      <c r="M96" s="393" t="str">
        <f>IF(基本情報入力シート!X133="","",基本情報入力シート!X133)</f>
        <v/>
      </c>
      <c r="N96" s="394" t="str">
        <f>IF(基本情報入力シート!Y133="","",基本情報入力シート!Y133)</f>
        <v/>
      </c>
      <c r="O96" s="59"/>
      <c r="P96" s="60"/>
      <c r="Q96" s="61"/>
      <c r="R96" s="62"/>
      <c r="S96" s="53"/>
      <c r="T96" s="385" t="str">
        <f>IFERROR(S96*VLOOKUP(AE96,【参考】数式用3!$AN$3:$BU$14,MATCH(N96,【参考】数式用3!$AN$2:$BU$2,0)),"")</f>
        <v/>
      </c>
      <c r="U96" s="63"/>
      <c r="V96" s="54"/>
      <c r="W96" s="77"/>
      <c r="X96" s="1048" t="str">
        <f>IFERROR(V96*VLOOKUP(AF96,【参考】数式用3!$AN$15:$BU$23,MATCH(N96,【参考】数式用3!$AN$2:$BU$2,0)),"")</f>
        <v/>
      </c>
      <c r="Y96" s="1049"/>
      <c r="Z96" s="64"/>
      <c r="AA96" s="55"/>
      <c r="AB96" s="395" t="str">
        <f>IFERROR(AA96*VLOOKUP(AG96,【参考】数式用3!$AN$24:$BU$27,MATCH(N96,【参考】数式用3!$AN$2:$BU$2,0)),"")</f>
        <v/>
      </c>
      <c r="AC96" s="66"/>
      <c r="AD96" s="387" t="str">
        <f t="shared" si="7"/>
        <v/>
      </c>
      <c r="AE96" s="388" t="str">
        <f t="shared" si="8"/>
        <v/>
      </c>
      <c r="AF96" s="388" t="str">
        <f t="shared" si="9"/>
        <v/>
      </c>
      <c r="AG96" s="388" t="str">
        <f t="shared" si="10"/>
        <v/>
      </c>
    </row>
    <row r="97" spans="1:33" ht="24.95" customHeight="1">
      <c r="A97" s="390">
        <v>82</v>
      </c>
      <c r="B97" s="969" t="str">
        <f>IF(基本情報入力シート!C134="","",基本情報入力シート!C134)</f>
        <v/>
      </c>
      <c r="C97" s="970"/>
      <c r="D97" s="970"/>
      <c r="E97" s="970"/>
      <c r="F97" s="970"/>
      <c r="G97" s="970"/>
      <c r="H97" s="970"/>
      <c r="I97" s="971"/>
      <c r="J97" s="391" t="str">
        <f>IF(基本情報入力シート!M134="","",基本情報入力シート!M134)</f>
        <v/>
      </c>
      <c r="K97" s="392" t="str">
        <f>IF(基本情報入力シート!R134="","",基本情報入力シート!R134)</f>
        <v/>
      </c>
      <c r="L97" s="392" t="str">
        <f>IF(基本情報入力シート!W134="","",基本情報入力シート!W134)</f>
        <v/>
      </c>
      <c r="M97" s="393" t="str">
        <f>IF(基本情報入力シート!X134="","",基本情報入力シート!X134)</f>
        <v/>
      </c>
      <c r="N97" s="394" t="str">
        <f>IF(基本情報入力シート!Y134="","",基本情報入力シート!Y134)</f>
        <v/>
      </c>
      <c r="O97" s="59"/>
      <c r="P97" s="60"/>
      <c r="Q97" s="61"/>
      <c r="R97" s="62"/>
      <c r="S97" s="53"/>
      <c r="T97" s="385" t="str">
        <f>IFERROR(S97*VLOOKUP(AE97,【参考】数式用3!$AN$3:$BU$14,MATCH(N97,【参考】数式用3!$AN$2:$BU$2,0)),"")</f>
        <v/>
      </c>
      <c r="U97" s="63"/>
      <c r="V97" s="54"/>
      <c r="W97" s="77"/>
      <c r="X97" s="1048" t="str">
        <f>IFERROR(V97*VLOOKUP(AF97,【参考】数式用3!$AN$15:$BU$23,MATCH(N97,【参考】数式用3!$AN$2:$BU$2,0)),"")</f>
        <v/>
      </c>
      <c r="Y97" s="1049"/>
      <c r="Z97" s="64"/>
      <c r="AA97" s="55"/>
      <c r="AB97" s="395" t="str">
        <f>IFERROR(AA97*VLOOKUP(AG97,【参考】数式用3!$AN$24:$BU$27,MATCH(N97,【参考】数式用3!$AN$2:$BU$2,0)),"")</f>
        <v/>
      </c>
      <c r="AC97" s="66"/>
      <c r="AD97" s="387" t="str">
        <f t="shared" si="7"/>
        <v/>
      </c>
      <c r="AE97" s="388" t="str">
        <f t="shared" si="8"/>
        <v/>
      </c>
      <c r="AF97" s="388" t="str">
        <f t="shared" si="9"/>
        <v/>
      </c>
      <c r="AG97" s="388" t="str">
        <f t="shared" si="10"/>
        <v/>
      </c>
    </row>
    <row r="98" spans="1:33" ht="24.95" customHeight="1">
      <c r="A98" s="390">
        <v>83</v>
      </c>
      <c r="B98" s="969" t="str">
        <f>IF(基本情報入力シート!C135="","",基本情報入力シート!C135)</f>
        <v/>
      </c>
      <c r="C98" s="970"/>
      <c r="D98" s="970"/>
      <c r="E98" s="970"/>
      <c r="F98" s="970"/>
      <c r="G98" s="970"/>
      <c r="H98" s="970"/>
      <c r="I98" s="971"/>
      <c r="J98" s="391" t="str">
        <f>IF(基本情報入力シート!M135="","",基本情報入力シート!M135)</f>
        <v/>
      </c>
      <c r="K98" s="392" t="str">
        <f>IF(基本情報入力シート!R135="","",基本情報入力シート!R135)</f>
        <v/>
      </c>
      <c r="L98" s="392" t="str">
        <f>IF(基本情報入力シート!W135="","",基本情報入力シート!W135)</f>
        <v/>
      </c>
      <c r="M98" s="393" t="str">
        <f>IF(基本情報入力シート!X135="","",基本情報入力シート!X135)</f>
        <v/>
      </c>
      <c r="N98" s="394" t="str">
        <f>IF(基本情報入力シート!Y135="","",基本情報入力シート!Y135)</f>
        <v/>
      </c>
      <c r="O98" s="59"/>
      <c r="P98" s="60"/>
      <c r="Q98" s="61"/>
      <c r="R98" s="62"/>
      <c r="S98" s="53"/>
      <c r="T98" s="385" t="str">
        <f>IFERROR(S98*VLOOKUP(AE98,【参考】数式用3!$AN$3:$BU$14,MATCH(N98,【参考】数式用3!$AN$2:$BU$2,0)),"")</f>
        <v/>
      </c>
      <c r="U98" s="63"/>
      <c r="V98" s="54"/>
      <c r="W98" s="77"/>
      <c r="X98" s="1048" t="str">
        <f>IFERROR(V98*VLOOKUP(AF98,【参考】数式用3!$AN$15:$BU$23,MATCH(N98,【参考】数式用3!$AN$2:$BU$2,0)),"")</f>
        <v/>
      </c>
      <c r="Y98" s="1049"/>
      <c r="Z98" s="64"/>
      <c r="AA98" s="55"/>
      <c r="AB98" s="395" t="str">
        <f>IFERROR(AA98*VLOOKUP(AG98,【参考】数式用3!$AN$24:$BU$27,MATCH(N98,【参考】数式用3!$AN$2:$BU$2,0)),"")</f>
        <v/>
      </c>
      <c r="AC98" s="66"/>
      <c r="AD98" s="387" t="str">
        <f t="shared" si="7"/>
        <v/>
      </c>
      <c r="AE98" s="388" t="str">
        <f t="shared" si="8"/>
        <v/>
      </c>
      <c r="AF98" s="388" t="str">
        <f t="shared" si="9"/>
        <v/>
      </c>
      <c r="AG98" s="388" t="str">
        <f t="shared" si="10"/>
        <v/>
      </c>
    </row>
    <row r="99" spans="1:33" ht="24.95" customHeight="1">
      <c r="A99" s="390">
        <v>84</v>
      </c>
      <c r="B99" s="969" t="str">
        <f>IF(基本情報入力シート!C136="","",基本情報入力シート!C136)</f>
        <v/>
      </c>
      <c r="C99" s="970"/>
      <c r="D99" s="970"/>
      <c r="E99" s="970"/>
      <c r="F99" s="970"/>
      <c r="G99" s="970"/>
      <c r="H99" s="970"/>
      <c r="I99" s="971"/>
      <c r="J99" s="391" t="str">
        <f>IF(基本情報入力シート!M136="","",基本情報入力シート!M136)</f>
        <v/>
      </c>
      <c r="K99" s="392" t="str">
        <f>IF(基本情報入力シート!R136="","",基本情報入力シート!R136)</f>
        <v/>
      </c>
      <c r="L99" s="392" t="str">
        <f>IF(基本情報入力シート!W136="","",基本情報入力シート!W136)</f>
        <v/>
      </c>
      <c r="M99" s="393" t="str">
        <f>IF(基本情報入力シート!X136="","",基本情報入力シート!X136)</f>
        <v/>
      </c>
      <c r="N99" s="394" t="str">
        <f>IF(基本情報入力シート!Y136="","",基本情報入力シート!Y136)</f>
        <v/>
      </c>
      <c r="O99" s="59"/>
      <c r="P99" s="60"/>
      <c r="Q99" s="61"/>
      <c r="R99" s="62"/>
      <c r="S99" s="53"/>
      <c r="T99" s="385" t="str">
        <f>IFERROR(S99*VLOOKUP(AE99,【参考】数式用3!$AN$3:$BU$14,MATCH(N99,【参考】数式用3!$AN$2:$BU$2,0)),"")</f>
        <v/>
      </c>
      <c r="U99" s="63"/>
      <c r="V99" s="54"/>
      <c r="W99" s="77"/>
      <c r="X99" s="1048" t="str">
        <f>IFERROR(V99*VLOOKUP(AF99,【参考】数式用3!$AN$15:$BU$23,MATCH(N99,【参考】数式用3!$AN$2:$BU$2,0)),"")</f>
        <v/>
      </c>
      <c r="Y99" s="1049"/>
      <c r="Z99" s="64"/>
      <c r="AA99" s="55"/>
      <c r="AB99" s="395" t="str">
        <f>IFERROR(AA99*VLOOKUP(AG99,【参考】数式用3!$AN$24:$BU$27,MATCH(N99,【参考】数式用3!$AN$2:$BU$2,0)),"")</f>
        <v/>
      </c>
      <c r="AC99" s="66"/>
      <c r="AD99" s="387" t="str">
        <f t="shared" si="7"/>
        <v/>
      </c>
      <c r="AE99" s="388" t="str">
        <f t="shared" si="8"/>
        <v/>
      </c>
      <c r="AF99" s="388" t="str">
        <f t="shared" si="9"/>
        <v/>
      </c>
      <c r="AG99" s="388" t="str">
        <f t="shared" si="10"/>
        <v/>
      </c>
    </row>
    <row r="100" spans="1:33" ht="24.95" customHeight="1">
      <c r="A100" s="390">
        <v>85</v>
      </c>
      <c r="B100" s="969" t="str">
        <f>IF(基本情報入力シート!C137="","",基本情報入力シート!C137)</f>
        <v/>
      </c>
      <c r="C100" s="970"/>
      <c r="D100" s="970"/>
      <c r="E100" s="970"/>
      <c r="F100" s="970"/>
      <c r="G100" s="970"/>
      <c r="H100" s="970"/>
      <c r="I100" s="971"/>
      <c r="J100" s="391" t="str">
        <f>IF(基本情報入力シート!M137="","",基本情報入力シート!M137)</f>
        <v/>
      </c>
      <c r="K100" s="392" t="str">
        <f>IF(基本情報入力シート!R137="","",基本情報入力シート!R137)</f>
        <v/>
      </c>
      <c r="L100" s="392" t="str">
        <f>IF(基本情報入力シート!W137="","",基本情報入力シート!W137)</f>
        <v/>
      </c>
      <c r="M100" s="393" t="str">
        <f>IF(基本情報入力シート!X137="","",基本情報入力シート!X137)</f>
        <v/>
      </c>
      <c r="N100" s="394" t="str">
        <f>IF(基本情報入力シート!Y137="","",基本情報入力シート!Y137)</f>
        <v/>
      </c>
      <c r="O100" s="59"/>
      <c r="P100" s="60"/>
      <c r="Q100" s="61"/>
      <c r="R100" s="62"/>
      <c r="S100" s="53"/>
      <c r="T100" s="385" t="str">
        <f>IFERROR(S100*VLOOKUP(AE100,【参考】数式用3!$AN$3:$BU$14,MATCH(N100,【参考】数式用3!$AN$2:$BU$2,0)),"")</f>
        <v/>
      </c>
      <c r="U100" s="63"/>
      <c r="V100" s="54"/>
      <c r="W100" s="77"/>
      <c r="X100" s="1048" t="str">
        <f>IFERROR(V100*VLOOKUP(AF100,【参考】数式用3!$AN$15:$BU$23,MATCH(N100,【参考】数式用3!$AN$2:$BU$2,0)),"")</f>
        <v/>
      </c>
      <c r="Y100" s="1049"/>
      <c r="Z100" s="64"/>
      <c r="AA100" s="55"/>
      <c r="AB100" s="395" t="str">
        <f>IFERROR(AA100*VLOOKUP(AG100,【参考】数式用3!$AN$24:$BU$27,MATCH(N100,【参考】数式用3!$AN$2:$BU$2,0)),"")</f>
        <v/>
      </c>
      <c r="AC100" s="66"/>
      <c r="AD100" s="387" t="str">
        <f t="shared" si="7"/>
        <v/>
      </c>
      <c r="AE100" s="388" t="str">
        <f t="shared" si="8"/>
        <v/>
      </c>
      <c r="AF100" s="388" t="str">
        <f t="shared" si="9"/>
        <v/>
      </c>
      <c r="AG100" s="388" t="str">
        <f t="shared" si="10"/>
        <v/>
      </c>
    </row>
    <row r="101" spans="1:33" ht="24.95" customHeight="1">
      <c r="A101" s="390">
        <v>86</v>
      </c>
      <c r="B101" s="969" t="str">
        <f>IF(基本情報入力シート!C138="","",基本情報入力シート!C138)</f>
        <v/>
      </c>
      <c r="C101" s="970"/>
      <c r="D101" s="970"/>
      <c r="E101" s="970"/>
      <c r="F101" s="970"/>
      <c r="G101" s="970"/>
      <c r="H101" s="970"/>
      <c r="I101" s="971"/>
      <c r="J101" s="391" t="str">
        <f>IF(基本情報入力シート!M138="","",基本情報入力シート!M138)</f>
        <v/>
      </c>
      <c r="K101" s="392" t="str">
        <f>IF(基本情報入力シート!R138="","",基本情報入力シート!R138)</f>
        <v/>
      </c>
      <c r="L101" s="392" t="str">
        <f>IF(基本情報入力シート!W138="","",基本情報入力シート!W138)</f>
        <v/>
      </c>
      <c r="M101" s="393" t="str">
        <f>IF(基本情報入力シート!X138="","",基本情報入力シート!X138)</f>
        <v/>
      </c>
      <c r="N101" s="394" t="str">
        <f>IF(基本情報入力シート!Y138="","",基本情報入力シート!Y138)</f>
        <v/>
      </c>
      <c r="O101" s="59"/>
      <c r="P101" s="60"/>
      <c r="Q101" s="61"/>
      <c r="R101" s="62"/>
      <c r="S101" s="53"/>
      <c r="T101" s="385" t="str">
        <f>IFERROR(S101*VLOOKUP(AE101,【参考】数式用3!$AN$3:$BU$14,MATCH(N101,【参考】数式用3!$AN$2:$BU$2,0)),"")</f>
        <v/>
      </c>
      <c r="U101" s="63"/>
      <c r="V101" s="54"/>
      <c r="W101" s="77"/>
      <c r="X101" s="1048" t="str">
        <f>IFERROR(V101*VLOOKUP(AF101,【参考】数式用3!$AN$15:$BU$23,MATCH(N101,【参考】数式用3!$AN$2:$BU$2,0)),"")</f>
        <v/>
      </c>
      <c r="Y101" s="1049"/>
      <c r="Z101" s="64"/>
      <c r="AA101" s="55"/>
      <c r="AB101" s="395" t="str">
        <f>IFERROR(AA101*VLOOKUP(AG101,【参考】数式用3!$AN$24:$BU$27,MATCH(N101,【参考】数式用3!$AN$2:$BU$2,0)),"")</f>
        <v/>
      </c>
      <c r="AC101" s="66"/>
      <c r="AD101" s="387" t="str">
        <f t="shared" si="7"/>
        <v/>
      </c>
      <c r="AE101" s="388" t="str">
        <f t="shared" si="8"/>
        <v/>
      </c>
      <c r="AF101" s="388" t="str">
        <f t="shared" si="9"/>
        <v/>
      </c>
      <c r="AG101" s="388" t="str">
        <f t="shared" si="10"/>
        <v/>
      </c>
    </row>
    <row r="102" spans="1:33" ht="24.95" customHeight="1">
      <c r="A102" s="390">
        <v>87</v>
      </c>
      <c r="B102" s="969" t="str">
        <f>IF(基本情報入力シート!C139="","",基本情報入力シート!C139)</f>
        <v/>
      </c>
      <c r="C102" s="970"/>
      <c r="D102" s="970"/>
      <c r="E102" s="970"/>
      <c r="F102" s="970"/>
      <c r="G102" s="970"/>
      <c r="H102" s="970"/>
      <c r="I102" s="971"/>
      <c r="J102" s="391" t="str">
        <f>IF(基本情報入力シート!M139="","",基本情報入力シート!M139)</f>
        <v/>
      </c>
      <c r="K102" s="392" t="str">
        <f>IF(基本情報入力シート!R139="","",基本情報入力シート!R139)</f>
        <v/>
      </c>
      <c r="L102" s="392" t="str">
        <f>IF(基本情報入力シート!W139="","",基本情報入力シート!W139)</f>
        <v/>
      </c>
      <c r="M102" s="393" t="str">
        <f>IF(基本情報入力シート!X139="","",基本情報入力シート!X139)</f>
        <v/>
      </c>
      <c r="N102" s="394" t="str">
        <f>IF(基本情報入力シート!Y139="","",基本情報入力シート!Y139)</f>
        <v/>
      </c>
      <c r="O102" s="59"/>
      <c r="P102" s="60"/>
      <c r="Q102" s="61"/>
      <c r="R102" s="62"/>
      <c r="S102" s="53"/>
      <c r="T102" s="385" t="str">
        <f>IFERROR(S102*VLOOKUP(AE102,【参考】数式用3!$AN$3:$BU$14,MATCH(N102,【参考】数式用3!$AN$2:$BU$2,0)),"")</f>
        <v/>
      </c>
      <c r="U102" s="63"/>
      <c r="V102" s="54"/>
      <c r="W102" s="77"/>
      <c r="X102" s="1048" t="str">
        <f>IFERROR(V102*VLOOKUP(AF102,【参考】数式用3!$AN$15:$BU$23,MATCH(N102,【参考】数式用3!$AN$2:$BU$2,0)),"")</f>
        <v/>
      </c>
      <c r="Y102" s="1049"/>
      <c r="Z102" s="64"/>
      <c r="AA102" s="55"/>
      <c r="AB102" s="395" t="str">
        <f>IFERROR(AA102*VLOOKUP(AG102,【参考】数式用3!$AN$24:$BU$27,MATCH(N102,【参考】数式用3!$AN$2:$BU$2,0)),"")</f>
        <v/>
      </c>
      <c r="AC102" s="66"/>
      <c r="AD102" s="387" t="str">
        <f t="shared" si="7"/>
        <v/>
      </c>
      <c r="AE102" s="388" t="str">
        <f t="shared" si="8"/>
        <v/>
      </c>
      <c r="AF102" s="388" t="str">
        <f t="shared" si="9"/>
        <v/>
      </c>
      <c r="AG102" s="388" t="str">
        <f t="shared" si="10"/>
        <v/>
      </c>
    </row>
    <row r="103" spans="1:33" ht="24.95" customHeight="1">
      <c r="A103" s="390">
        <v>88</v>
      </c>
      <c r="B103" s="969" t="str">
        <f>IF(基本情報入力シート!C140="","",基本情報入力シート!C140)</f>
        <v/>
      </c>
      <c r="C103" s="970"/>
      <c r="D103" s="970"/>
      <c r="E103" s="970"/>
      <c r="F103" s="970"/>
      <c r="G103" s="970"/>
      <c r="H103" s="970"/>
      <c r="I103" s="971"/>
      <c r="J103" s="391" t="str">
        <f>IF(基本情報入力シート!M140="","",基本情報入力シート!M140)</f>
        <v/>
      </c>
      <c r="K103" s="392" t="str">
        <f>IF(基本情報入力シート!R140="","",基本情報入力シート!R140)</f>
        <v/>
      </c>
      <c r="L103" s="392" t="str">
        <f>IF(基本情報入力シート!W140="","",基本情報入力シート!W140)</f>
        <v/>
      </c>
      <c r="M103" s="393" t="str">
        <f>IF(基本情報入力シート!X140="","",基本情報入力シート!X140)</f>
        <v/>
      </c>
      <c r="N103" s="394" t="str">
        <f>IF(基本情報入力シート!Y140="","",基本情報入力シート!Y140)</f>
        <v/>
      </c>
      <c r="O103" s="59"/>
      <c r="P103" s="60"/>
      <c r="Q103" s="61"/>
      <c r="R103" s="62"/>
      <c r="S103" s="53"/>
      <c r="T103" s="385" t="str">
        <f>IFERROR(S103*VLOOKUP(AE103,【参考】数式用3!$AN$3:$BU$14,MATCH(N103,【参考】数式用3!$AN$2:$BU$2,0)),"")</f>
        <v/>
      </c>
      <c r="U103" s="63"/>
      <c r="V103" s="54"/>
      <c r="W103" s="77"/>
      <c r="X103" s="1048" t="str">
        <f>IFERROR(V103*VLOOKUP(AF103,【参考】数式用3!$AN$15:$BU$23,MATCH(N103,【参考】数式用3!$AN$2:$BU$2,0)),"")</f>
        <v/>
      </c>
      <c r="Y103" s="1049"/>
      <c r="Z103" s="64"/>
      <c r="AA103" s="55"/>
      <c r="AB103" s="395" t="str">
        <f>IFERROR(AA103*VLOOKUP(AG103,【参考】数式用3!$AN$24:$BU$27,MATCH(N103,【参考】数式用3!$AN$2:$BU$2,0)),"")</f>
        <v/>
      </c>
      <c r="AC103" s="66"/>
      <c r="AD103" s="387" t="str">
        <f t="shared" si="7"/>
        <v/>
      </c>
      <c r="AE103" s="388" t="str">
        <f t="shared" si="8"/>
        <v/>
      </c>
      <c r="AF103" s="388" t="str">
        <f t="shared" si="9"/>
        <v/>
      </c>
      <c r="AG103" s="388" t="str">
        <f t="shared" si="10"/>
        <v/>
      </c>
    </row>
    <row r="104" spans="1:33" ht="24.95" customHeight="1">
      <c r="A104" s="390">
        <v>89</v>
      </c>
      <c r="B104" s="969" t="str">
        <f>IF(基本情報入力シート!C141="","",基本情報入力シート!C141)</f>
        <v/>
      </c>
      <c r="C104" s="970"/>
      <c r="D104" s="970"/>
      <c r="E104" s="970"/>
      <c r="F104" s="970"/>
      <c r="G104" s="970"/>
      <c r="H104" s="970"/>
      <c r="I104" s="971"/>
      <c r="J104" s="391" t="str">
        <f>IF(基本情報入力シート!M141="","",基本情報入力シート!M141)</f>
        <v/>
      </c>
      <c r="K104" s="392" t="str">
        <f>IF(基本情報入力シート!R141="","",基本情報入力シート!R141)</f>
        <v/>
      </c>
      <c r="L104" s="392" t="str">
        <f>IF(基本情報入力シート!W141="","",基本情報入力シート!W141)</f>
        <v/>
      </c>
      <c r="M104" s="393" t="str">
        <f>IF(基本情報入力シート!X141="","",基本情報入力シート!X141)</f>
        <v/>
      </c>
      <c r="N104" s="394" t="str">
        <f>IF(基本情報入力シート!Y141="","",基本情報入力シート!Y141)</f>
        <v/>
      </c>
      <c r="O104" s="59"/>
      <c r="P104" s="60"/>
      <c r="Q104" s="61"/>
      <c r="R104" s="62"/>
      <c r="S104" s="53"/>
      <c r="T104" s="385" t="str">
        <f>IFERROR(S104*VLOOKUP(AE104,【参考】数式用3!$AN$3:$BU$14,MATCH(N104,【参考】数式用3!$AN$2:$BU$2,0)),"")</f>
        <v/>
      </c>
      <c r="U104" s="63"/>
      <c r="V104" s="54"/>
      <c r="W104" s="77"/>
      <c r="X104" s="1048" t="str">
        <f>IFERROR(V104*VLOOKUP(AF104,【参考】数式用3!$AN$15:$BU$23,MATCH(N104,【参考】数式用3!$AN$2:$BU$2,0)),"")</f>
        <v/>
      </c>
      <c r="Y104" s="1049"/>
      <c r="Z104" s="64"/>
      <c r="AA104" s="55"/>
      <c r="AB104" s="395" t="str">
        <f>IFERROR(AA104*VLOOKUP(AG104,【参考】数式用3!$AN$24:$BU$27,MATCH(N104,【参考】数式用3!$AN$2:$BU$2,0)),"")</f>
        <v/>
      </c>
      <c r="AC104" s="66"/>
      <c r="AD104" s="387" t="str">
        <f t="shared" si="7"/>
        <v/>
      </c>
      <c r="AE104" s="388" t="str">
        <f t="shared" si="8"/>
        <v/>
      </c>
      <c r="AF104" s="388" t="str">
        <f t="shared" si="9"/>
        <v/>
      </c>
      <c r="AG104" s="388" t="str">
        <f t="shared" si="10"/>
        <v/>
      </c>
    </row>
    <row r="105" spans="1:33" ht="24.95" customHeight="1">
      <c r="A105" s="390">
        <v>90</v>
      </c>
      <c r="B105" s="969" t="str">
        <f>IF(基本情報入力シート!C142="","",基本情報入力シート!C142)</f>
        <v/>
      </c>
      <c r="C105" s="970"/>
      <c r="D105" s="970"/>
      <c r="E105" s="970"/>
      <c r="F105" s="970"/>
      <c r="G105" s="970"/>
      <c r="H105" s="970"/>
      <c r="I105" s="971"/>
      <c r="J105" s="391" t="str">
        <f>IF(基本情報入力シート!M142="","",基本情報入力シート!M142)</f>
        <v/>
      </c>
      <c r="K105" s="392" t="str">
        <f>IF(基本情報入力シート!R142="","",基本情報入力シート!R142)</f>
        <v/>
      </c>
      <c r="L105" s="392" t="str">
        <f>IF(基本情報入力シート!W142="","",基本情報入力シート!W142)</f>
        <v/>
      </c>
      <c r="M105" s="393" t="str">
        <f>IF(基本情報入力シート!X142="","",基本情報入力シート!X142)</f>
        <v/>
      </c>
      <c r="N105" s="394" t="str">
        <f>IF(基本情報入力シート!Y142="","",基本情報入力シート!Y142)</f>
        <v/>
      </c>
      <c r="O105" s="59"/>
      <c r="P105" s="60"/>
      <c r="Q105" s="61"/>
      <c r="R105" s="62"/>
      <c r="S105" s="53"/>
      <c r="T105" s="385" t="str">
        <f>IFERROR(S105*VLOOKUP(AE105,【参考】数式用3!$AN$3:$BU$14,MATCH(N105,【参考】数式用3!$AN$2:$BU$2,0)),"")</f>
        <v/>
      </c>
      <c r="U105" s="63"/>
      <c r="V105" s="54"/>
      <c r="W105" s="77"/>
      <c r="X105" s="1048" t="str">
        <f>IFERROR(V105*VLOOKUP(AF105,【参考】数式用3!$AN$15:$BU$23,MATCH(N105,【参考】数式用3!$AN$2:$BU$2,0)),"")</f>
        <v/>
      </c>
      <c r="Y105" s="1049"/>
      <c r="Z105" s="64"/>
      <c r="AA105" s="55"/>
      <c r="AB105" s="395" t="str">
        <f>IFERROR(AA105*VLOOKUP(AG105,【参考】数式用3!$AN$24:$BU$27,MATCH(N105,【参考】数式用3!$AN$2:$BU$2,0)),"")</f>
        <v/>
      </c>
      <c r="AC105" s="66"/>
      <c r="AD105" s="387" t="str">
        <f t="shared" si="7"/>
        <v/>
      </c>
      <c r="AE105" s="388" t="str">
        <f t="shared" si="8"/>
        <v/>
      </c>
      <c r="AF105" s="388" t="str">
        <f t="shared" si="9"/>
        <v/>
      </c>
      <c r="AG105" s="388" t="str">
        <f t="shared" si="10"/>
        <v/>
      </c>
    </row>
    <row r="106" spans="1:33" ht="24.95" customHeight="1">
      <c r="A106" s="390">
        <v>91</v>
      </c>
      <c r="B106" s="969" t="str">
        <f>IF(基本情報入力シート!C143="","",基本情報入力シート!C143)</f>
        <v/>
      </c>
      <c r="C106" s="970"/>
      <c r="D106" s="970"/>
      <c r="E106" s="970"/>
      <c r="F106" s="970"/>
      <c r="G106" s="970"/>
      <c r="H106" s="970"/>
      <c r="I106" s="971"/>
      <c r="J106" s="391" t="str">
        <f>IF(基本情報入力シート!M143="","",基本情報入力シート!M143)</f>
        <v/>
      </c>
      <c r="K106" s="392" t="str">
        <f>IF(基本情報入力シート!R143="","",基本情報入力シート!R143)</f>
        <v/>
      </c>
      <c r="L106" s="392" t="str">
        <f>IF(基本情報入力シート!W143="","",基本情報入力シート!W143)</f>
        <v/>
      </c>
      <c r="M106" s="393" t="str">
        <f>IF(基本情報入力シート!X143="","",基本情報入力シート!X143)</f>
        <v/>
      </c>
      <c r="N106" s="394" t="str">
        <f>IF(基本情報入力シート!Y143="","",基本情報入力シート!Y143)</f>
        <v/>
      </c>
      <c r="O106" s="59"/>
      <c r="P106" s="60"/>
      <c r="Q106" s="61"/>
      <c r="R106" s="62"/>
      <c r="S106" s="53"/>
      <c r="T106" s="385" t="str">
        <f>IFERROR(S106*VLOOKUP(AE106,【参考】数式用3!$AN$3:$BU$14,MATCH(N106,【参考】数式用3!$AN$2:$BU$2,0)),"")</f>
        <v/>
      </c>
      <c r="U106" s="63"/>
      <c r="V106" s="54"/>
      <c r="W106" s="77"/>
      <c r="X106" s="1048" t="str">
        <f>IFERROR(V106*VLOOKUP(AF106,【参考】数式用3!$AN$15:$BU$23,MATCH(N106,【参考】数式用3!$AN$2:$BU$2,0)),"")</f>
        <v/>
      </c>
      <c r="Y106" s="1049"/>
      <c r="Z106" s="64"/>
      <c r="AA106" s="55"/>
      <c r="AB106" s="395" t="str">
        <f>IFERROR(AA106*VLOOKUP(AG106,【参考】数式用3!$AN$24:$BU$27,MATCH(N106,【参考】数式用3!$AN$2:$BU$2,0)),"")</f>
        <v/>
      </c>
      <c r="AC106" s="66"/>
      <c r="AD106" s="387" t="str">
        <f t="shared" si="7"/>
        <v/>
      </c>
      <c r="AE106" s="388" t="str">
        <f t="shared" si="8"/>
        <v/>
      </c>
      <c r="AF106" s="388" t="str">
        <f t="shared" si="9"/>
        <v/>
      </c>
      <c r="AG106" s="388" t="str">
        <f t="shared" si="10"/>
        <v/>
      </c>
    </row>
    <row r="107" spans="1:33" ht="24.95" customHeight="1">
      <c r="A107" s="390">
        <v>92</v>
      </c>
      <c r="B107" s="969" t="str">
        <f>IF(基本情報入力シート!C144="","",基本情報入力シート!C144)</f>
        <v/>
      </c>
      <c r="C107" s="970"/>
      <c r="D107" s="970"/>
      <c r="E107" s="970"/>
      <c r="F107" s="970"/>
      <c r="G107" s="970"/>
      <c r="H107" s="970"/>
      <c r="I107" s="971"/>
      <c r="J107" s="391" t="str">
        <f>IF(基本情報入力シート!M144="","",基本情報入力シート!M144)</f>
        <v/>
      </c>
      <c r="K107" s="392" t="str">
        <f>IF(基本情報入力シート!R144="","",基本情報入力シート!R144)</f>
        <v/>
      </c>
      <c r="L107" s="392" t="str">
        <f>IF(基本情報入力シート!W144="","",基本情報入力シート!W144)</f>
        <v/>
      </c>
      <c r="M107" s="393" t="str">
        <f>IF(基本情報入力シート!X144="","",基本情報入力シート!X144)</f>
        <v/>
      </c>
      <c r="N107" s="394" t="str">
        <f>IF(基本情報入力シート!Y144="","",基本情報入力シート!Y144)</f>
        <v/>
      </c>
      <c r="O107" s="59"/>
      <c r="P107" s="60"/>
      <c r="Q107" s="61"/>
      <c r="R107" s="62"/>
      <c r="S107" s="53"/>
      <c r="T107" s="385" t="str">
        <f>IFERROR(S107*VLOOKUP(AE107,【参考】数式用3!$AN$3:$BU$14,MATCH(N107,【参考】数式用3!$AN$2:$BU$2,0)),"")</f>
        <v/>
      </c>
      <c r="U107" s="63"/>
      <c r="V107" s="54"/>
      <c r="W107" s="77"/>
      <c r="X107" s="1048" t="str">
        <f>IFERROR(V107*VLOOKUP(AF107,【参考】数式用3!$AN$15:$BU$23,MATCH(N107,【参考】数式用3!$AN$2:$BU$2,0)),"")</f>
        <v/>
      </c>
      <c r="Y107" s="1049"/>
      <c r="Z107" s="64"/>
      <c r="AA107" s="55"/>
      <c r="AB107" s="395" t="str">
        <f>IFERROR(AA107*VLOOKUP(AG107,【参考】数式用3!$AN$24:$BU$27,MATCH(N107,【参考】数式用3!$AN$2:$BU$2,0)),"")</f>
        <v/>
      </c>
      <c r="AC107" s="66"/>
      <c r="AD107" s="387" t="str">
        <f t="shared" si="7"/>
        <v/>
      </c>
      <c r="AE107" s="388" t="str">
        <f t="shared" si="8"/>
        <v/>
      </c>
      <c r="AF107" s="388" t="str">
        <f t="shared" si="9"/>
        <v/>
      </c>
      <c r="AG107" s="388" t="str">
        <f t="shared" si="10"/>
        <v/>
      </c>
    </row>
    <row r="108" spans="1:33" ht="24.95" customHeight="1">
      <c r="A108" s="390">
        <v>93</v>
      </c>
      <c r="B108" s="969" t="str">
        <f>IF(基本情報入力シート!C145="","",基本情報入力シート!C145)</f>
        <v/>
      </c>
      <c r="C108" s="970"/>
      <c r="D108" s="970"/>
      <c r="E108" s="970"/>
      <c r="F108" s="970"/>
      <c r="G108" s="970"/>
      <c r="H108" s="970"/>
      <c r="I108" s="971"/>
      <c r="J108" s="391" t="str">
        <f>IF(基本情報入力シート!M145="","",基本情報入力シート!M145)</f>
        <v/>
      </c>
      <c r="K108" s="392" t="str">
        <f>IF(基本情報入力シート!R145="","",基本情報入力シート!R145)</f>
        <v/>
      </c>
      <c r="L108" s="392" t="str">
        <f>IF(基本情報入力シート!W145="","",基本情報入力シート!W145)</f>
        <v/>
      </c>
      <c r="M108" s="393" t="str">
        <f>IF(基本情報入力シート!X145="","",基本情報入力シート!X145)</f>
        <v/>
      </c>
      <c r="N108" s="394" t="str">
        <f>IF(基本情報入力シート!Y145="","",基本情報入力シート!Y145)</f>
        <v/>
      </c>
      <c r="O108" s="59"/>
      <c r="P108" s="60"/>
      <c r="Q108" s="61"/>
      <c r="R108" s="62"/>
      <c r="S108" s="53"/>
      <c r="T108" s="385" t="str">
        <f>IFERROR(S108*VLOOKUP(AE108,【参考】数式用3!$AN$3:$BU$14,MATCH(N108,【参考】数式用3!$AN$2:$BU$2,0)),"")</f>
        <v/>
      </c>
      <c r="U108" s="63"/>
      <c r="V108" s="54"/>
      <c r="W108" s="77"/>
      <c r="X108" s="1048" t="str">
        <f>IFERROR(V108*VLOOKUP(AF108,【参考】数式用3!$AN$15:$BU$23,MATCH(N108,【参考】数式用3!$AN$2:$BU$2,0)),"")</f>
        <v/>
      </c>
      <c r="Y108" s="1049"/>
      <c r="Z108" s="64"/>
      <c r="AA108" s="55"/>
      <c r="AB108" s="395" t="str">
        <f>IFERROR(AA108*VLOOKUP(AG108,【参考】数式用3!$AN$24:$BU$27,MATCH(N108,【参考】数式用3!$AN$2:$BU$2,0)),"")</f>
        <v/>
      </c>
      <c r="AC108" s="66"/>
      <c r="AD108" s="387" t="str">
        <f t="shared" si="7"/>
        <v/>
      </c>
      <c r="AE108" s="388" t="str">
        <f t="shared" si="8"/>
        <v/>
      </c>
      <c r="AF108" s="388" t="str">
        <f t="shared" si="9"/>
        <v/>
      </c>
      <c r="AG108" s="388" t="str">
        <f t="shared" si="10"/>
        <v/>
      </c>
    </row>
    <row r="109" spans="1:33" ht="24.95" customHeight="1">
      <c r="A109" s="390">
        <v>94</v>
      </c>
      <c r="B109" s="969" t="str">
        <f>IF(基本情報入力シート!C146="","",基本情報入力シート!C146)</f>
        <v/>
      </c>
      <c r="C109" s="970"/>
      <c r="D109" s="970"/>
      <c r="E109" s="970"/>
      <c r="F109" s="970"/>
      <c r="G109" s="970"/>
      <c r="H109" s="970"/>
      <c r="I109" s="971"/>
      <c r="J109" s="391" t="str">
        <f>IF(基本情報入力シート!M146="","",基本情報入力シート!M146)</f>
        <v/>
      </c>
      <c r="K109" s="392" t="str">
        <f>IF(基本情報入力シート!R146="","",基本情報入力シート!R146)</f>
        <v/>
      </c>
      <c r="L109" s="392" t="str">
        <f>IF(基本情報入力シート!W146="","",基本情報入力シート!W146)</f>
        <v/>
      </c>
      <c r="M109" s="393" t="str">
        <f>IF(基本情報入力シート!X146="","",基本情報入力シート!X146)</f>
        <v/>
      </c>
      <c r="N109" s="394" t="str">
        <f>IF(基本情報入力シート!Y146="","",基本情報入力シート!Y146)</f>
        <v/>
      </c>
      <c r="O109" s="59"/>
      <c r="P109" s="60"/>
      <c r="Q109" s="61"/>
      <c r="R109" s="62"/>
      <c r="S109" s="53"/>
      <c r="T109" s="385" t="str">
        <f>IFERROR(S109*VLOOKUP(AE109,【参考】数式用3!$AN$3:$BU$14,MATCH(N109,【参考】数式用3!$AN$2:$BU$2,0)),"")</f>
        <v/>
      </c>
      <c r="U109" s="63"/>
      <c r="V109" s="54"/>
      <c r="W109" s="77"/>
      <c r="X109" s="1048" t="str">
        <f>IFERROR(V109*VLOOKUP(AF109,【参考】数式用3!$AN$15:$BU$23,MATCH(N109,【参考】数式用3!$AN$2:$BU$2,0)),"")</f>
        <v/>
      </c>
      <c r="Y109" s="1049"/>
      <c r="Z109" s="64"/>
      <c r="AA109" s="55"/>
      <c r="AB109" s="395" t="str">
        <f>IFERROR(AA109*VLOOKUP(AG109,【参考】数式用3!$AN$24:$BU$27,MATCH(N109,【参考】数式用3!$AN$2:$BU$2,0)),"")</f>
        <v/>
      </c>
      <c r="AC109" s="66"/>
      <c r="AD109" s="387" t="str">
        <f t="shared" si="7"/>
        <v/>
      </c>
      <c r="AE109" s="388" t="str">
        <f t="shared" si="8"/>
        <v/>
      </c>
      <c r="AF109" s="388" t="str">
        <f t="shared" si="9"/>
        <v/>
      </c>
      <c r="AG109" s="388" t="str">
        <f t="shared" si="10"/>
        <v/>
      </c>
    </row>
    <row r="110" spans="1:33" ht="24.95" customHeight="1">
      <c r="A110" s="390">
        <v>95</v>
      </c>
      <c r="B110" s="969" t="str">
        <f>IF(基本情報入力シート!C147="","",基本情報入力シート!C147)</f>
        <v/>
      </c>
      <c r="C110" s="970"/>
      <c r="D110" s="970"/>
      <c r="E110" s="970"/>
      <c r="F110" s="970"/>
      <c r="G110" s="970"/>
      <c r="H110" s="970"/>
      <c r="I110" s="971"/>
      <c r="J110" s="391" t="str">
        <f>IF(基本情報入力シート!M147="","",基本情報入力シート!M147)</f>
        <v/>
      </c>
      <c r="K110" s="392" t="str">
        <f>IF(基本情報入力シート!R147="","",基本情報入力シート!R147)</f>
        <v/>
      </c>
      <c r="L110" s="392" t="str">
        <f>IF(基本情報入力シート!W147="","",基本情報入力シート!W147)</f>
        <v/>
      </c>
      <c r="M110" s="393" t="str">
        <f>IF(基本情報入力シート!X147="","",基本情報入力シート!X147)</f>
        <v/>
      </c>
      <c r="N110" s="394" t="str">
        <f>IF(基本情報入力シート!Y147="","",基本情報入力シート!Y147)</f>
        <v/>
      </c>
      <c r="O110" s="59"/>
      <c r="P110" s="60"/>
      <c r="Q110" s="61"/>
      <c r="R110" s="62"/>
      <c r="S110" s="53"/>
      <c r="T110" s="385" t="str">
        <f>IFERROR(S110*VLOOKUP(AE110,【参考】数式用3!$AN$3:$BU$14,MATCH(N110,【参考】数式用3!$AN$2:$BU$2,0)),"")</f>
        <v/>
      </c>
      <c r="U110" s="63"/>
      <c r="V110" s="54"/>
      <c r="W110" s="77"/>
      <c r="X110" s="1048" t="str">
        <f>IFERROR(V110*VLOOKUP(AF110,【参考】数式用3!$AN$15:$BU$23,MATCH(N110,【参考】数式用3!$AN$2:$BU$2,0)),"")</f>
        <v/>
      </c>
      <c r="Y110" s="1049"/>
      <c r="Z110" s="64"/>
      <c r="AA110" s="55"/>
      <c r="AB110" s="395" t="str">
        <f>IFERROR(AA110*VLOOKUP(AG110,【参考】数式用3!$AN$24:$BU$27,MATCH(N110,【参考】数式用3!$AN$2:$BU$2,0)),"")</f>
        <v/>
      </c>
      <c r="AC110" s="66"/>
      <c r="AD110" s="387" t="str">
        <f t="shared" si="7"/>
        <v/>
      </c>
      <c r="AE110" s="388" t="str">
        <f t="shared" si="8"/>
        <v/>
      </c>
      <c r="AF110" s="388" t="str">
        <f t="shared" si="9"/>
        <v/>
      </c>
      <c r="AG110" s="388" t="str">
        <f t="shared" si="10"/>
        <v/>
      </c>
    </row>
    <row r="111" spans="1:33" ht="24.95" customHeight="1">
      <c r="A111" s="390">
        <v>96</v>
      </c>
      <c r="B111" s="969" t="str">
        <f>IF(基本情報入力シート!C148="","",基本情報入力シート!C148)</f>
        <v/>
      </c>
      <c r="C111" s="970"/>
      <c r="D111" s="970"/>
      <c r="E111" s="970"/>
      <c r="F111" s="970"/>
      <c r="G111" s="970"/>
      <c r="H111" s="970"/>
      <c r="I111" s="971"/>
      <c r="J111" s="391" t="str">
        <f>IF(基本情報入力シート!M148="","",基本情報入力シート!M148)</f>
        <v/>
      </c>
      <c r="K111" s="392" t="str">
        <f>IF(基本情報入力シート!R148="","",基本情報入力シート!R148)</f>
        <v/>
      </c>
      <c r="L111" s="392" t="str">
        <f>IF(基本情報入力シート!W148="","",基本情報入力シート!W148)</f>
        <v/>
      </c>
      <c r="M111" s="393" t="str">
        <f>IF(基本情報入力シート!X148="","",基本情報入力シート!X148)</f>
        <v/>
      </c>
      <c r="N111" s="394" t="str">
        <f>IF(基本情報入力シート!Y148="","",基本情報入力シート!Y148)</f>
        <v/>
      </c>
      <c r="O111" s="59"/>
      <c r="P111" s="60"/>
      <c r="Q111" s="61"/>
      <c r="R111" s="62"/>
      <c r="S111" s="53"/>
      <c r="T111" s="385" t="str">
        <f>IFERROR(S111*VLOOKUP(AE111,【参考】数式用3!$AN$3:$BU$14,MATCH(N111,【参考】数式用3!$AN$2:$BU$2,0)),"")</f>
        <v/>
      </c>
      <c r="U111" s="63"/>
      <c r="V111" s="54"/>
      <c r="W111" s="77"/>
      <c r="X111" s="1048" t="str">
        <f>IFERROR(V111*VLOOKUP(AF111,【参考】数式用3!$AN$15:$BU$23,MATCH(N111,【参考】数式用3!$AN$2:$BU$2,0)),"")</f>
        <v/>
      </c>
      <c r="Y111" s="1049"/>
      <c r="Z111" s="64"/>
      <c r="AA111" s="55"/>
      <c r="AB111" s="395" t="str">
        <f>IFERROR(AA111*VLOOKUP(AG111,【参考】数式用3!$AN$24:$BU$27,MATCH(N111,【参考】数式用3!$AN$2:$BU$2,0)),"")</f>
        <v/>
      </c>
      <c r="AC111" s="66"/>
      <c r="AD111" s="387" t="str">
        <f t="shared" si="7"/>
        <v/>
      </c>
      <c r="AE111" s="388" t="str">
        <f t="shared" si="8"/>
        <v/>
      </c>
      <c r="AF111" s="388" t="str">
        <f t="shared" si="9"/>
        <v/>
      </c>
      <c r="AG111" s="388" t="str">
        <f t="shared" si="10"/>
        <v/>
      </c>
    </row>
    <row r="112" spans="1:33" ht="24.95" customHeight="1">
      <c r="A112" s="390">
        <v>97</v>
      </c>
      <c r="B112" s="969" t="str">
        <f>IF(基本情報入力シート!C149="","",基本情報入力シート!C149)</f>
        <v/>
      </c>
      <c r="C112" s="970"/>
      <c r="D112" s="970"/>
      <c r="E112" s="970"/>
      <c r="F112" s="970"/>
      <c r="G112" s="970"/>
      <c r="H112" s="970"/>
      <c r="I112" s="971"/>
      <c r="J112" s="391" t="str">
        <f>IF(基本情報入力シート!M149="","",基本情報入力シート!M149)</f>
        <v/>
      </c>
      <c r="K112" s="392" t="str">
        <f>IF(基本情報入力シート!R149="","",基本情報入力シート!R149)</f>
        <v/>
      </c>
      <c r="L112" s="392" t="str">
        <f>IF(基本情報入力シート!W149="","",基本情報入力シート!W149)</f>
        <v/>
      </c>
      <c r="M112" s="393" t="str">
        <f>IF(基本情報入力シート!X149="","",基本情報入力シート!X149)</f>
        <v/>
      </c>
      <c r="N112" s="394" t="str">
        <f>IF(基本情報入力シート!Y149="","",基本情報入力シート!Y149)</f>
        <v/>
      </c>
      <c r="O112" s="59"/>
      <c r="P112" s="60"/>
      <c r="Q112" s="61"/>
      <c r="R112" s="62"/>
      <c r="S112" s="53"/>
      <c r="T112" s="385" t="str">
        <f>IFERROR(S112*VLOOKUP(AE112,【参考】数式用3!$AN$3:$BU$14,MATCH(N112,【参考】数式用3!$AN$2:$BU$2,0)),"")</f>
        <v/>
      </c>
      <c r="U112" s="63"/>
      <c r="V112" s="54"/>
      <c r="W112" s="77"/>
      <c r="X112" s="1048" t="str">
        <f>IFERROR(V112*VLOOKUP(AF112,【参考】数式用3!$AN$15:$BU$23,MATCH(N112,【参考】数式用3!$AN$2:$BU$2,0)),"")</f>
        <v/>
      </c>
      <c r="Y112" s="1049"/>
      <c r="Z112" s="64"/>
      <c r="AA112" s="55"/>
      <c r="AB112" s="395" t="str">
        <f>IFERROR(AA112*VLOOKUP(AG112,【参考】数式用3!$AN$24:$BU$27,MATCH(N112,【参考】数式用3!$AN$2:$BU$2,0)),"")</f>
        <v/>
      </c>
      <c r="AC112" s="66"/>
      <c r="AD112" s="387" t="str">
        <f t="shared" si="7"/>
        <v/>
      </c>
      <c r="AE112" s="388" t="str">
        <f t="shared" si="8"/>
        <v/>
      </c>
      <c r="AF112" s="388" t="str">
        <f t="shared" si="9"/>
        <v/>
      </c>
      <c r="AG112" s="388" t="str">
        <f t="shared" si="10"/>
        <v/>
      </c>
    </row>
    <row r="113" spans="1:33" ht="24.95" customHeight="1">
      <c r="A113" s="390">
        <v>98</v>
      </c>
      <c r="B113" s="969" t="str">
        <f>IF(基本情報入力シート!C150="","",基本情報入力シート!C150)</f>
        <v/>
      </c>
      <c r="C113" s="970"/>
      <c r="D113" s="970"/>
      <c r="E113" s="970"/>
      <c r="F113" s="970"/>
      <c r="G113" s="970"/>
      <c r="H113" s="970"/>
      <c r="I113" s="971"/>
      <c r="J113" s="391" t="str">
        <f>IF(基本情報入力シート!M150="","",基本情報入力シート!M150)</f>
        <v/>
      </c>
      <c r="K113" s="392" t="str">
        <f>IF(基本情報入力シート!R150="","",基本情報入力シート!R150)</f>
        <v/>
      </c>
      <c r="L113" s="392" t="str">
        <f>IF(基本情報入力シート!W150="","",基本情報入力シート!W150)</f>
        <v/>
      </c>
      <c r="M113" s="393" t="str">
        <f>IF(基本情報入力シート!X150="","",基本情報入力シート!X150)</f>
        <v/>
      </c>
      <c r="N113" s="394" t="str">
        <f>IF(基本情報入力シート!Y150="","",基本情報入力シート!Y150)</f>
        <v/>
      </c>
      <c r="O113" s="59"/>
      <c r="P113" s="60"/>
      <c r="Q113" s="61"/>
      <c r="R113" s="62"/>
      <c r="S113" s="53"/>
      <c r="T113" s="385" t="str">
        <f>IFERROR(S113*VLOOKUP(AE113,【参考】数式用3!$AN$3:$BU$14,MATCH(N113,【参考】数式用3!$AN$2:$BU$2,0)),"")</f>
        <v/>
      </c>
      <c r="U113" s="63"/>
      <c r="V113" s="54"/>
      <c r="W113" s="77"/>
      <c r="X113" s="1048" t="str">
        <f>IFERROR(V113*VLOOKUP(AF113,【参考】数式用3!$AN$15:$BU$23,MATCH(N113,【参考】数式用3!$AN$2:$BU$2,0)),"")</f>
        <v/>
      </c>
      <c r="Y113" s="1049"/>
      <c r="Z113" s="64"/>
      <c r="AA113" s="55"/>
      <c r="AB113" s="395" t="str">
        <f>IFERROR(AA113*VLOOKUP(AG113,【参考】数式用3!$AN$24:$BU$27,MATCH(N113,【参考】数式用3!$AN$2:$BU$2,0)),"")</f>
        <v/>
      </c>
      <c r="AC113" s="66"/>
      <c r="AD113" s="387" t="str">
        <f t="shared" si="7"/>
        <v/>
      </c>
      <c r="AE113" s="388" t="str">
        <f t="shared" si="8"/>
        <v/>
      </c>
      <c r="AF113" s="388" t="str">
        <f t="shared" si="9"/>
        <v/>
      </c>
      <c r="AG113" s="388" t="str">
        <f t="shared" si="10"/>
        <v/>
      </c>
    </row>
    <row r="114" spans="1:33" ht="24.95" customHeight="1">
      <c r="A114" s="390">
        <v>99</v>
      </c>
      <c r="B114" s="969" t="str">
        <f>IF(基本情報入力シート!C151="","",基本情報入力シート!C151)</f>
        <v/>
      </c>
      <c r="C114" s="970"/>
      <c r="D114" s="970"/>
      <c r="E114" s="970"/>
      <c r="F114" s="970"/>
      <c r="G114" s="970"/>
      <c r="H114" s="970"/>
      <c r="I114" s="971"/>
      <c r="J114" s="391" t="str">
        <f>IF(基本情報入力シート!M151="","",基本情報入力シート!M151)</f>
        <v/>
      </c>
      <c r="K114" s="392" t="str">
        <f>IF(基本情報入力シート!R151="","",基本情報入力シート!R151)</f>
        <v/>
      </c>
      <c r="L114" s="392" t="str">
        <f>IF(基本情報入力シート!W151="","",基本情報入力シート!W151)</f>
        <v/>
      </c>
      <c r="M114" s="393" t="str">
        <f>IF(基本情報入力シート!X151="","",基本情報入力シート!X151)</f>
        <v/>
      </c>
      <c r="N114" s="394" t="str">
        <f>IF(基本情報入力シート!Y151="","",基本情報入力シート!Y151)</f>
        <v/>
      </c>
      <c r="O114" s="59"/>
      <c r="P114" s="60"/>
      <c r="Q114" s="61"/>
      <c r="R114" s="62"/>
      <c r="S114" s="53"/>
      <c r="T114" s="385" t="str">
        <f>IFERROR(S114*VLOOKUP(AE114,【参考】数式用3!$AN$3:$BU$14,MATCH(N114,【参考】数式用3!$AN$2:$BU$2,0)),"")</f>
        <v/>
      </c>
      <c r="U114" s="63"/>
      <c r="V114" s="54"/>
      <c r="W114" s="77"/>
      <c r="X114" s="1048" t="str">
        <f>IFERROR(V114*VLOOKUP(AF114,【参考】数式用3!$AN$15:$BU$23,MATCH(N114,【参考】数式用3!$AN$2:$BU$2,0)),"")</f>
        <v/>
      </c>
      <c r="Y114" s="1049"/>
      <c r="Z114" s="64"/>
      <c r="AA114" s="55"/>
      <c r="AB114" s="395" t="str">
        <f>IFERROR(AA114*VLOOKUP(AG114,【参考】数式用3!$AN$24:$BU$27,MATCH(N114,【参考】数式用3!$AN$2:$BU$2,0)),"")</f>
        <v/>
      </c>
      <c r="AC114" s="66"/>
      <c r="AD114" s="387" t="str">
        <f t="shared" si="7"/>
        <v/>
      </c>
      <c r="AE114" s="388" t="str">
        <f t="shared" si="8"/>
        <v/>
      </c>
      <c r="AF114" s="388" t="str">
        <f t="shared" si="9"/>
        <v/>
      </c>
      <c r="AG114" s="388" t="str">
        <f t="shared" si="10"/>
        <v/>
      </c>
    </row>
    <row r="115" spans="1:33" ht="24.95" customHeight="1">
      <c r="A115" s="390">
        <v>100</v>
      </c>
      <c r="B115" s="969" t="str">
        <f>IF(基本情報入力シート!C152="","",基本情報入力シート!C152)</f>
        <v/>
      </c>
      <c r="C115" s="970"/>
      <c r="D115" s="970"/>
      <c r="E115" s="970"/>
      <c r="F115" s="970"/>
      <c r="G115" s="970"/>
      <c r="H115" s="970"/>
      <c r="I115" s="971"/>
      <c r="J115" s="392" t="str">
        <f>IF(基本情報入力シート!M152="","",基本情報入力シート!M152)</f>
        <v/>
      </c>
      <c r="K115" s="392" t="str">
        <f>IF(基本情報入力シート!R152="","",基本情報入力シート!R152)</f>
        <v/>
      </c>
      <c r="L115" s="392" t="str">
        <f>IF(基本情報入力シート!W152="","",基本情報入力シート!W152)</f>
        <v/>
      </c>
      <c r="M115" s="415" t="str">
        <f>IF(基本情報入力シート!X152="","",基本情報入力シート!X152)</f>
        <v/>
      </c>
      <c r="N115" s="418" t="str">
        <f>IF(基本情報入力シート!Y152="","",基本情報入力シート!Y152)</f>
        <v/>
      </c>
      <c r="O115" s="59"/>
      <c r="P115" s="60"/>
      <c r="Q115" s="61"/>
      <c r="R115" s="59"/>
      <c r="S115" s="419"/>
      <c r="T115" s="385" t="str">
        <f>IFERROR(S115*VLOOKUP(AE115,【参考】数式用3!$AN$3:$BU$14,MATCH(N115,【参考】数式用3!$AN$2:$BU$2,0)),"")</f>
        <v/>
      </c>
      <c r="U115" s="420"/>
      <c r="V115" s="77"/>
      <c r="W115" s="77"/>
      <c r="X115" s="1048" t="str">
        <f>IFERROR(V115*VLOOKUP(AF115,【参考】数式用3!$AN$15:$BU$23,MATCH(N115,【参考】数式用3!$AN$2:$BU$2,0)),"")</f>
        <v/>
      </c>
      <c r="Y115" s="1049"/>
      <c r="Z115" s="421"/>
      <c r="AA115" s="422"/>
      <c r="AB115" s="396" t="str">
        <f>IFERROR(AA115*VLOOKUP(AG115,【参考】数式用3!$AN$24:$BU$27,MATCH(N115,【参考】数式用3!$AN$2:$BU$2,0)),"")</f>
        <v/>
      </c>
      <c r="AC115" s="66"/>
      <c r="AD115" s="387" t="str">
        <f t="shared" si="7"/>
        <v/>
      </c>
      <c r="AE115" s="388" t="str">
        <f t="shared" si="8"/>
        <v/>
      </c>
      <c r="AF115" s="388" t="str">
        <f t="shared" si="9"/>
        <v/>
      </c>
      <c r="AG115" s="388" t="str">
        <f t="shared" si="10"/>
        <v/>
      </c>
    </row>
  </sheetData>
  <sheetProtection algorithmName="SHA-512" hashValue="m8qmEBAiUJ4Qr4aCoFjXFZO1jYY22OyW3GnnL8o/BLvEYKXMTK1kr/r0vkwTG9q3ihutzEPOZGif+TeuJksFNQ==" saltValue="s2V3lU7MigEJL9FtyoyOtw==" spinCount="100000" sheet="1"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election activeCell="O14" sqref="O14"/>
    </sheetView>
  </sheetViews>
  <sheetFormatPr defaultColWidth="9" defaultRowHeight="13.5"/>
  <cols>
    <col min="1" max="1" width="4.75" style="416"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17"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17" customWidth="1"/>
    <col min="28" max="28" width="11.625" style="87" customWidth="1"/>
    <col min="29" max="29" width="11.625" style="87" bestFit="1" customWidth="1"/>
    <col min="30" max="30" width="10.5" style="360" hidden="1" customWidth="1"/>
    <col min="31" max="31" width="10.75" style="360" hidden="1" customWidth="1"/>
    <col min="32" max="33" width="24.375" style="360" hidden="1" customWidth="1"/>
    <col min="34" max="16384" width="9" style="361"/>
  </cols>
  <sheetData>
    <row r="1" spans="1:34" ht="27" customHeight="1">
      <c r="A1" s="397" t="s">
        <v>2012</v>
      </c>
      <c r="B1" s="358"/>
      <c r="C1" s="86"/>
      <c r="D1" s="86"/>
      <c r="E1" s="86"/>
      <c r="F1" s="86"/>
      <c r="G1" s="86"/>
      <c r="H1" s="86"/>
      <c r="I1" s="86"/>
      <c r="J1" s="86"/>
      <c r="K1" s="86"/>
      <c r="L1" s="86"/>
      <c r="M1" s="86"/>
      <c r="N1" s="86"/>
      <c r="O1" s="85"/>
      <c r="P1" s="85"/>
      <c r="Q1" s="85"/>
      <c r="R1" s="85"/>
      <c r="S1" s="158"/>
      <c r="T1" s="85"/>
      <c r="U1" s="85"/>
      <c r="V1" s="85"/>
      <c r="W1" s="85"/>
      <c r="X1" s="85"/>
      <c r="Y1" s="85"/>
      <c r="Z1" s="1096" t="s">
        <v>16</v>
      </c>
      <c r="AA1" s="1097"/>
      <c r="AB1" s="968" t="str">
        <f>IF(基本情報入力シート!C32="","",基本情報入力シート!C32)</f>
        <v/>
      </c>
      <c r="AC1" s="968"/>
    </row>
    <row r="2" spans="1:34" ht="10.5" customHeight="1" thickBot="1">
      <c r="A2" s="398"/>
      <c r="B2" s="86"/>
      <c r="C2" s="86"/>
      <c r="D2" s="86"/>
      <c r="E2" s="86"/>
      <c r="F2" s="86"/>
      <c r="G2" s="86"/>
      <c r="H2" s="86"/>
      <c r="I2" s="86"/>
      <c r="J2" s="86"/>
      <c r="K2" s="86"/>
      <c r="L2" s="86"/>
      <c r="M2" s="86"/>
      <c r="N2" s="86"/>
      <c r="O2" s="85"/>
      <c r="P2" s="85"/>
      <c r="Q2" s="85"/>
      <c r="R2" s="85"/>
      <c r="S2" s="158"/>
      <c r="T2" s="85"/>
      <c r="U2" s="85"/>
      <c r="V2" s="85"/>
      <c r="W2" s="85"/>
      <c r="X2" s="85"/>
      <c r="Y2" s="85"/>
      <c r="Z2" s="85"/>
      <c r="AA2" s="158"/>
      <c r="AB2" s="85"/>
      <c r="AC2" s="85"/>
    </row>
    <row r="3" spans="1:34" ht="23.25" customHeight="1" thickBot="1">
      <c r="A3" s="975" t="s">
        <v>22</v>
      </c>
      <c r="B3" s="975"/>
      <c r="C3" s="975"/>
      <c r="D3" s="975"/>
      <c r="E3" s="976"/>
      <c r="F3" s="1014" t="str">
        <f>IF(基本情報入力シート!M37="","",基本情報入力シート!M37)</f>
        <v/>
      </c>
      <c r="G3" s="1015"/>
      <c r="H3" s="1015"/>
      <c r="I3" s="1015"/>
      <c r="J3" s="1015"/>
      <c r="K3" s="1015"/>
      <c r="L3" s="1015"/>
      <c r="M3" s="1016"/>
      <c r="N3" s="85"/>
      <c r="O3" s="86"/>
      <c r="P3" s="86"/>
      <c r="Q3" s="85"/>
      <c r="R3" s="85"/>
      <c r="S3" s="158"/>
      <c r="T3" s="85"/>
      <c r="U3" s="85"/>
      <c r="V3" s="85"/>
      <c r="W3" s="85"/>
      <c r="X3" s="85"/>
      <c r="Y3" s="85"/>
      <c r="Z3" s="85"/>
      <c r="AA3" s="158"/>
      <c r="AB3" s="85"/>
      <c r="AC3" s="85"/>
    </row>
    <row r="4" spans="1:34" ht="21" customHeight="1" thickBot="1">
      <c r="A4" s="399"/>
      <c r="B4" s="362"/>
      <c r="C4" s="362"/>
      <c r="D4" s="363"/>
      <c r="E4" s="363"/>
      <c r="F4" s="363"/>
      <c r="G4" s="363"/>
      <c r="H4" s="363"/>
      <c r="I4" s="363"/>
      <c r="J4" s="363"/>
      <c r="K4" s="363"/>
      <c r="L4" s="363"/>
      <c r="M4" s="86"/>
      <c r="N4" s="86"/>
      <c r="O4" s="86"/>
      <c r="P4" s="86"/>
      <c r="Q4" s="85"/>
      <c r="R4" s="193" t="s">
        <v>1947</v>
      </c>
      <c r="S4" s="400"/>
      <c r="T4" s="401"/>
      <c r="U4" s="401"/>
      <c r="V4" s="401"/>
      <c r="W4" s="401"/>
      <c r="X4" s="401"/>
      <c r="Y4" s="401"/>
      <c r="Z4" s="401"/>
      <c r="AA4" s="401"/>
      <c r="AB4" s="401"/>
      <c r="AC4" s="401"/>
    </row>
    <row r="5" spans="1:34" ht="25.5" customHeight="1">
      <c r="A5" s="402"/>
      <c r="B5" s="1003" t="s">
        <v>1936</v>
      </c>
      <c r="C5" s="1003"/>
      <c r="D5" s="977"/>
      <c r="E5" s="977"/>
      <c r="F5" s="977"/>
      <c r="G5" s="977"/>
      <c r="H5" s="977"/>
      <c r="I5" s="977"/>
      <c r="J5" s="977"/>
      <c r="K5" s="977"/>
      <c r="L5" s="977"/>
      <c r="M5" s="978"/>
      <c r="N5" s="364">
        <f>IFERROR(SUM(P14:Q113)+SUM(X14:X113),"")</f>
        <v>0</v>
      </c>
      <c r="O5" s="365" t="s">
        <v>4</v>
      </c>
      <c r="P5" s="85"/>
      <c r="Q5" s="85"/>
      <c r="R5" s="979" t="s">
        <v>2008</v>
      </c>
      <c r="S5" s="979" t="s">
        <v>1943</v>
      </c>
      <c r="T5" s="979"/>
      <c r="U5" s="979"/>
      <c r="V5" s="979"/>
      <c r="W5" s="979"/>
      <c r="X5" s="1027"/>
      <c r="Y5" s="369">
        <f>SUM(T14:U113)</f>
        <v>0</v>
      </c>
      <c r="Z5" s="1104" t="str">
        <f>IF(AG6="旧特定加算相当なし","",IF(Y5&gt;=Y6,"○","×"))</f>
        <v/>
      </c>
      <c r="AA5" s="1106" t="s">
        <v>1944</v>
      </c>
      <c r="AB5" s="1107"/>
      <c r="AC5" s="1107"/>
      <c r="AD5" s="1095" t="str">
        <f>IF(OR(AD6="旧処遇加算Ⅰ相当あり",AD7="旧処遇加算Ⅰ相当あり"),"旧処遇加算Ⅰ相当あり","旧処遇加算Ⅰ相当なし")</f>
        <v>旧処遇加算Ⅰ相当なし</v>
      </c>
      <c r="AE5" s="1095"/>
      <c r="AF5" s="366" t="str">
        <f>IF(OR(AF6="旧処遇加算Ⅰ・Ⅱ相当あり",AF7="旧処遇加算Ⅰ・Ⅱ相当あり"),"旧処遇加算Ⅰ・Ⅱ相当あり","旧処遇加算Ⅰ・Ⅱ相当なし")</f>
        <v>旧処遇加算Ⅰ・Ⅱ相当なし</v>
      </c>
      <c r="AG5" s="366" t="str">
        <f>IF(OR(AG6="旧特定加算相当あり",AG7="旧特定加算相当あり"),"旧特定加算相当あり","旧特定加算相当なし")</f>
        <v>旧特定加算相当なし</v>
      </c>
    </row>
    <row r="6" spans="1:34" ht="25.5" customHeight="1" thickBot="1">
      <c r="A6" s="402"/>
      <c r="B6" s="980"/>
      <c r="C6" s="981"/>
      <c r="D6" s="977" t="s">
        <v>2061</v>
      </c>
      <c r="E6" s="977"/>
      <c r="F6" s="977"/>
      <c r="G6" s="977"/>
      <c r="H6" s="977"/>
      <c r="I6" s="977"/>
      <c r="J6" s="977"/>
      <c r="K6" s="977"/>
      <c r="L6" s="977"/>
      <c r="M6" s="978"/>
      <c r="N6" s="367">
        <f>ROUNDDOWN(SUM(R$14:R$113,Y$14:Z$113),0)</f>
        <v>0</v>
      </c>
      <c r="O6" s="365" t="s">
        <v>4</v>
      </c>
      <c r="P6" s="85"/>
      <c r="Q6" s="85"/>
      <c r="R6" s="979"/>
      <c r="S6" s="979" t="s">
        <v>2190</v>
      </c>
      <c r="T6" s="979"/>
      <c r="U6" s="979"/>
      <c r="V6" s="979"/>
      <c r="W6" s="979"/>
      <c r="X6" s="1027"/>
      <c r="Y6" s="372">
        <f>SUM(AD:AD)</f>
        <v>0</v>
      </c>
      <c r="Z6" s="1105"/>
      <c r="AA6" s="1106"/>
      <c r="AB6" s="1107"/>
      <c r="AC6" s="1107"/>
      <c r="AD6" s="1095" t="str">
        <f>IF((COUNTIF(O:O,"新加算Ⅰ")+COUNTIF(O:O,"新加算Ⅱ")+COUNTIF(O:O,"新加算Ⅲ")+COUNTIF(O:O,"新加算Ⅴ（１）")+COUNTIF(O:O,"新加算Ⅴ（３）")+COUNTIF(O:O,"新加算Ⅴ（８）"))&gt;=1,"旧処遇加算Ⅰ相当あり","旧処遇加算Ⅰ相当なし")</f>
        <v>旧処遇加算Ⅰ相当なし</v>
      </c>
      <c r="AE6" s="1095"/>
      <c r="AF6" s="366"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6"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2"/>
      <c r="B7" s="977" t="s">
        <v>2062</v>
      </c>
      <c r="C7" s="977"/>
      <c r="D7" s="977"/>
      <c r="E7" s="977"/>
      <c r="F7" s="977"/>
      <c r="G7" s="977"/>
      <c r="H7" s="977"/>
      <c r="I7" s="977"/>
      <c r="J7" s="977"/>
      <c r="K7" s="977"/>
      <c r="L7" s="977"/>
      <c r="M7" s="1103"/>
      <c r="N7" s="403">
        <f>ROUNDDOWN(SUM(V$14:V$1048576,AC$14:AC$1048576),0)</f>
        <v>0</v>
      </c>
      <c r="O7" s="365" t="s">
        <v>4</v>
      </c>
      <c r="P7" s="85"/>
      <c r="Q7" s="85"/>
      <c r="R7" s="1098" t="s">
        <v>2073</v>
      </c>
      <c r="S7" s="979" t="s">
        <v>1943</v>
      </c>
      <c r="T7" s="979"/>
      <c r="U7" s="979"/>
      <c r="V7" s="979"/>
      <c r="W7" s="979"/>
      <c r="X7" s="1027"/>
      <c r="Y7" s="404">
        <f>SUM(AB:AB)</f>
        <v>0</v>
      </c>
      <c r="Z7" s="1104" t="str">
        <f>IF(AG7="旧特定加算相当なし","",IF(Y7&gt;=Y8,"○","×"))</f>
        <v/>
      </c>
      <c r="AA7" s="1057" t="s">
        <v>1944</v>
      </c>
      <c r="AB7" s="1058"/>
      <c r="AC7" s="1058"/>
      <c r="AD7" s="1095" t="str">
        <f>IF((COUNTIF(W:W,"新加算Ⅰ")+COUNTIF(W:W,"新加算Ⅱ")+COUNTIF(W:W,"新加算Ⅲ"))&gt;=1,"旧処遇加算Ⅰ相当あり","旧処遇加算Ⅰ相当なし")</f>
        <v>旧処遇加算Ⅰ相当なし</v>
      </c>
      <c r="AE7" s="1095"/>
      <c r="AF7" s="366" t="str">
        <f>IF((COUNTIF(W:W,"新加算Ⅰ")+COUNTIF(W:W,"新加算Ⅱ")+COUNTIF(W:W,"新加算Ⅲ")+COUNTIF(W:W,"新加算Ⅳ"))&gt;=1,"旧処遇加算Ⅰ・Ⅱ相当あり","旧処遇加算Ⅰ・Ⅱ相当なし")</f>
        <v>旧処遇加算Ⅰ・Ⅱ相当なし</v>
      </c>
      <c r="AG7" s="366" t="str">
        <f>IF((COUNTIF(W:W,"新加算Ⅰ")+COUNTIF(W:W,"新加算Ⅱ"))&gt;=1,"旧特定加算相当あり","旧特定加算相当なし")</f>
        <v>旧特定加算相当なし</v>
      </c>
    </row>
    <row r="8" spans="1:34" ht="25.5" customHeight="1" thickBot="1">
      <c r="A8" s="402"/>
      <c r="B8" s="745" t="s">
        <v>2188</v>
      </c>
      <c r="C8" s="745"/>
      <c r="D8" s="745"/>
      <c r="E8" s="745"/>
      <c r="F8" s="745"/>
      <c r="G8" s="745"/>
      <c r="H8" s="745"/>
      <c r="I8" s="745"/>
      <c r="J8" s="745"/>
      <c r="K8" s="745"/>
      <c r="L8" s="745"/>
      <c r="M8" s="745"/>
      <c r="N8" s="745"/>
      <c r="O8" s="745"/>
      <c r="P8" s="85"/>
      <c r="Q8" s="85"/>
      <c r="R8" s="1099"/>
      <c r="S8" s="979" t="s">
        <v>2184</v>
      </c>
      <c r="T8" s="979"/>
      <c r="U8" s="979"/>
      <c r="V8" s="979"/>
      <c r="W8" s="979"/>
      <c r="X8" s="1027"/>
      <c r="Y8" s="372">
        <f>SUM(AE$14:AE$1048576)</f>
        <v>0</v>
      </c>
      <c r="Z8" s="1105"/>
      <c r="AA8" s="1057"/>
      <c r="AB8" s="1058"/>
      <c r="AC8" s="1058"/>
      <c r="AD8" s="370"/>
      <c r="AE8" s="370"/>
      <c r="AF8" s="370"/>
      <c r="AG8" s="370"/>
      <c r="AH8" s="405"/>
    </row>
    <row r="9" spans="1:34" ht="42" customHeight="1" thickBot="1">
      <c r="A9" s="398"/>
      <c r="B9" s="1063"/>
      <c r="C9" s="1063"/>
      <c r="D9" s="1063"/>
      <c r="E9" s="1063"/>
      <c r="F9" s="1063"/>
      <c r="G9" s="1063"/>
      <c r="H9" s="1063"/>
      <c r="I9" s="1063"/>
      <c r="J9" s="1063"/>
      <c r="K9" s="1063"/>
      <c r="L9" s="1063"/>
      <c r="M9" s="1063"/>
      <c r="N9" s="1063"/>
      <c r="O9" s="1063"/>
      <c r="P9" s="375"/>
      <c r="Q9" s="375"/>
      <c r="R9" s="375"/>
      <c r="S9" s="406"/>
      <c r="T9" s="375"/>
      <c r="U9" s="375"/>
      <c r="V9" s="375"/>
      <c r="W9" s="407"/>
      <c r="X9" s="407"/>
      <c r="Y9" s="407"/>
      <c r="Z9" s="407"/>
      <c r="AA9" s="406"/>
      <c r="AB9" s="407"/>
      <c r="AC9" s="407"/>
    </row>
    <row r="10" spans="1:34" ht="24" customHeight="1" thickBot="1">
      <c r="A10" s="1108"/>
      <c r="B10" s="1111" t="s">
        <v>2169</v>
      </c>
      <c r="C10" s="1112"/>
      <c r="D10" s="1112"/>
      <c r="E10" s="1112"/>
      <c r="F10" s="1112"/>
      <c r="G10" s="1112"/>
      <c r="H10" s="1112"/>
      <c r="I10" s="1113"/>
      <c r="J10" s="1118" t="s">
        <v>41</v>
      </c>
      <c r="K10" s="1120" t="s">
        <v>73</v>
      </c>
      <c r="L10" s="1121"/>
      <c r="M10" s="1126" t="s">
        <v>42</v>
      </c>
      <c r="N10" s="1129" t="s">
        <v>6</v>
      </c>
      <c r="O10" s="1100" t="s">
        <v>2171</v>
      </c>
      <c r="P10" s="1101"/>
      <c r="Q10" s="1101"/>
      <c r="R10" s="1101"/>
      <c r="S10" s="1101"/>
      <c r="T10" s="1101"/>
      <c r="U10" s="1101"/>
      <c r="V10" s="1101"/>
      <c r="W10" s="1101"/>
      <c r="X10" s="1101"/>
      <c r="Y10" s="1101"/>
      <c r="Z10" s="1101"/>
      <c r="AA10" s="1101"/>
      <c r="AB10" s="1101"/>
      <c r="AC10" s="1102"/>
      <c r="AD10" s="1017" t="s">
        <v>2056</v>
      </c>
      <c r="AE10" s="967"/>
      <c r="AF10" s="967" t="s">
        <v>2057</v>
      </c>
      <c r="AG10" s="967"/>
    </row>
    <row r="11" spans="1:34" ht="21.75" customHeight="1">
      <c r="A11" s="1109"/>
      <c r="B11" s="1114"/>
      <c r="C11" s="1115"/>
      <c r="D11" s="1115"/>
      <c r="E11" s="1115"/>
      <c r="F11" s="1115"/>
      <c r="G11" s="1115"/>
      <c r="H11" s="1115"/>
      <c r="I11" s="1116"/>
      <c r="J11" s="1119"/>
      <c r="K11" s="1122"/>
      <c r="L11" s="1123"/>
      <c r="M11" s="1127"/>
      <c r="N11" s="1130"/>
      <c r="O11" s="1073" t="s">
        <v>1942</v>
      </c>
      <c r="P11" s="1074"/>
      <c r="Q11" s="1074"/>
      <c r="R11" s="1074"/>
      <c r="S11" s="1074"/>
      <c r="T11" s="1074"/>
      <c r="U11" s="1075"/>
      <c r="V11" s="1068" t="s">
        <v>2075</v>
      </c>
      <c r="W11" s="1076" t="s">
        <v>2072</v>
      </c>
      <c r="X11" s="1077"/>
      <c r="Y11" s="1077"/>
      <c r="Z11" s="1077"/>
      <c r="AA11" s="1077"/>
      <c r="AB11" s="1078"/>
      <c r="AC11" s="1068" t="s">
        <v>2108</v>
      </c>
      <c r="AD11" s="1017"/>
      <c r="AE11" s="967"/>
      <c r="AF11" s="967"/>
      <c r="AG11" s="967"/>
    </row>
    <row r="12" spans="1:34" ht="36.75" customHeight="1">
      <c r="A12" s="1109"/>
      <c r="B12" s="1114"/>
      <c r="C12" s="1115"/>
      <c r="D12" s="1115"/>
      <c r="E12" s="1115"/>
      <c r="F12" s="1115"/>
      <c r="G12" s="1115"/>
      <c r="H12" s="1115"/>
      <c r="I12" s="1116"/>
      <c r="J12" s="1119"/>
      <c r="K12" s="1124"/>
      <c r="L12" s="1125"/>
      <c r="M12" s="1127"/>
      <c r="N12" s="1130"/>
      <c r="O12" s="1064" t="s">
        <v>2002</v>
      </c>
      <c r="P12" s="1079" t="s">
        <v>132</v>
      </c>
      <c r="Q12" s="1080"/>
      <c r="R12" s="1071" t="s">
        <v>2006</v>
      </c>
      <c r="S12" s="1071" t="s">
        <v>2005</v>
      </c>
      <c r="T12" s="1083" t="s">
        <v>2058</v>
      </c>
      <c r="U12" s="1084"/>
      <c r="V12" s="1069"/>
      <c r="W12" s="1064" t="s">
        <v>2076</v>
      </c>
      <c r="X12" s="1066" t="s">
        <v>132</v>
      </c>
      <c r="Y12" s="1059" t="s">
        <v>2006</v>
      </c>
      <c r="Z12" s="1060"/>
      <c r="AA12" s="1071" t="s">
        <v>2005</v>
      </c>
      <c r="AB12" s="408" t="s">
        <v>2058</v>
      </c>
      <c r="AC12" s="1069"/>
      <c r="AD12" s="1017"/>
      <c r="AE12" s="967"/>
      <c r="AF12" s="967"/>
      <c r="AG12" s="967"/>
    </row>
    <row r="13" spans="1:34" ht="78.599999999999994" customHeight="1" thickBot="1">
      <c r="A13" s="1110"/>
      <c r="B13" s="1081"/>
      <c r="C13" s="1117"/>
      <c r="D13" s="1117"/>
      <c r="E13" s="1117"/>
      <c r="F13" s="1117"/>
      <c r="G13" s="1117"/>
      <c r="H13" s="1117"/>
      <c r="I13" s="1082"/>
      <c r="J13" s="1067"/>
      <c r="K13" s="409" t="s">
        <v>44</v>
      </c>
      <c r="L13" s="409" t="s">
        <v>45</v>
      </c>
      <c r="M13" s="1128"/>
      <c r="N13" s="1131"/>
      <c r="O13" s="1065"/>
      <c r="P13" s="1081"/>
      <c r="Q13" s="1082"/>
      <c r="R13" s="1072"/>
      <c r="S13" s="1072"/>
      <c r="T13" s="1093" t="s">
        <v>2109</v>
      </c>
      <c r="U13" s="1094"/>
      <c r="V13" s="1070"/>
      <c r="W13" s="1065"/>
      <c r="X13" s="1067"/>
      <c r="Y13" s="1061"/>
      <c r="Z13" s="1062"/>
      <c r="AA13" s="1072"/>
      <c r="AB13" s="410" t="s">
        <v>2110</v>
      </c>
      <c r="AC13" s="1070"/>
      <c r="AD13" s="379" t="s">
        <v>2009</v>
      </c>
      <c r="AE13" s="518" t="s">
        <v>2010</v>
      </c>
      <c r="AF13" s="411" t="s">
        <v>2009</v>
      </c>
      <c r="AG13" s="411" t="s">
        <v>2010</v>
      </c>
    </row>
    <row r="14" spans="1:34" s="389" customFormat="1" ht="24.95" customHeight="1">
      <c r="A14" s="412" t="s">
        <v>2074</v>
      </c>
      <c r="B14" s="1028" t="str">
        <f>IF(基本情報入力シート!C53="","",基本情報入力シート!C53)</f>
        <v/>
      </c>
      <c r="C14" s="1029"/>
      <c r="D14" s="1029"/>
      <c r="E14" s="1029"/>
      <c r="F14" s="1029"/>
      <c r="G14" s="1029"/>
      <c r="H14" s="1029"/>
      <c r="I14" s="1030"/>
      <c r="J14" s="381" t="str">
        <f>IF(基本情報入力シート!M53="","",基本情報入力シート!M53)</f>
        <v/>
      </c>
      <c r="K14" s="382" t="str">
        <f>IF(基本情報入力シート!R53="","",基本情報入力シート!R53)</f>
        <v/>
      </c>
      <c r="L14" s="382" t="str">
        <f>IF(基本情報入力シート!W53="","",基本情報入力シート!W53)</f>
        <v/>
      </c>
      <c r="M14" s="383" t="str">
        <f>IF(基本情報入力シート!X53="","",基本情報入力シート!X53)</f>
        <v/>
      </c>
      <c r="N14" s="384" t="str">
        <f>IF(基本情報入力シート!Y53="","",基本情報入力シート!Y53)</f>
        <v/>
      </c>
      <c r="O14" s="80"/>
      <c r="P14" s="1089"/>
      <c r="Q14" s="1090"/>
      <c r="R14" s="523" t="str">
        <f>IFERROR(IF(OR('別紙様式3-2（４・５月）'!Z16="ベア加算",'別紙様式3-2（４・５月）'!R16=""),"",P14*VLOOKUP(N14,【参考】数式用!$AD$2:$AH$37,MATCH(O14,【参考】数式用!$K$4:$N$4,0)+1,0)),"")</f>
        <v/>
      </c>
      <c r="S14" s="74"/>
      <c r="T14" s="1089"/>
      <c r="U14" s="1090"/>
      <c r="V14" s="520" t="str">
        <f>IFERROR(IF(AND('別紙様式3-2（４・５月）'!O16="",O14&lt;&gt;""),P14,P14*VLOOKUP(AF14,【参考】数式用4!$EY$3:$GF$106,MATCH(N14,【参考】数式用4!$EY$2:$GF$2,0))),"")</f>
        <v/>
      </c>
      <c r="W14" s="81"/>
      <c r="X14" s="82"/>
      <c r="Y14" s="1091" t="str">
        <f>IFERROR(IF(OR('別紙様式3-2（４・５月）'!Z16="ベア加算",'別紙様式3-2（４・５月）'!R16=""),"",X14*VLOOKUP(N14,【参考】数式用!$AD$2:$AH$37,MATCH(W14,【参考】数式用!$K$4:$N$4,0)+1,0)),"")</f>
        <v/>
      </c>
      <c r="Z14" s="1092"/>
      <c r="AA14" s="74"/>
      <c r="AB14" s="82"/>
      <c r="AC14" s="525" t="str">
        <f>IFERROR(IF(AND('別紙様式3-2（４・５月）'!O16="",W14&lt;&gt;"",W14&lt;&gt;"―"),X14,X14*VLOOKUP(AG14,【参考】数式用4!$EY$3:$GF$106,MATCH(N14,【参考】数式用4!$EY$2:$GF$2,0))),"")</f>
        <v/>
      </c>
      <c r="AD14" s="515" t="str">
        <f>IF(OR(O14="新加算Ⅰ",O14="新加算Ⅱ",O14="新加算Ⅴ（１）",O14="新加算Ⅴ（２）",O14="新加算Ⅴ（３）",O14="新加算Ⅴ（４）",O14="新加算Ⅴ（５）",O14="新加算Ⅴ（６）",O14="新加算Ⅴ（７）",O14="新加算Ⅴ（９）",O14="新加算Ⅴ（10）",O14="新加算Ⅴ（12）"),1,"")</f>
        <v/>
      </c>
      <c r="AE14" s="517" t="str">
        <f>IF(OR(W14="新加算Ⅰ",W14="新加算Ⅱ"),1,"")</f>
        <v/>
      </c>
      <c r="AF14" s="516" t="str">
        <f>IF(O14="","",'別紙様式3-2（４・５月）'!O16&amp;'別紙様式3-2（４・５月）'!P16&amp;'別紙様式3-2（４・５月）'!Q16&amp;"から"&amp;O14)</f>
        <v/>
      </c>
      <c r="AG14" s="413" t="str">
        <f>IF(OR(W14="",W14="―"),"",'別紙様式3-2（４・５月）'!O16&amp;'別紙様式3-2（４・５月）'!P16&amp;'別紙様式3-2（４・５月）'!Q16&amp;"から"&amp;W14)</f>
        <v/>
      </c>
    </row>
    <row r="15" spans="1:34" ht="24.95" customHeight="1">
      <c r="A15" s="414">
        <v>2</v>
      </c>
      <c r="B15" s="969" t="str">
        <f>IF(基本情報入力シート!C54="","",基本情報入力シート!C54)</f>
        <v/>
      </c>
      <c r="C15" s="970"/>
      <c r="D15" s="970"/>
      <c r="E15" s="970"/>
      <c r="F15" s="970"/>
      <c r="G15" s="970"/>
      <c r="H15" s="970"/>
      <c r="I15" s="971"/>
      <c r="J15" s="391" t="str">
        <f>IF(基本情報入力シート!M54="","",基本情報入力シート!M54)</f>
        <v/>
      </c>
      <c r="K15" s="392" t="str">
        <f>IF(基本情報入力シート!R54="","",基本情報入力シート!R54)</f>
        <v/>
      </c>
      <c r="L15" s="392" t="str">
        <f>IF(基本情報入力シート!W54="","",基本情報入力シート!W54)</f>
        <v/>
      </c>
      <c r="M15" s="393" t="str">
        <f>IF(基本情報入力シート!X54="","",基本情報入力シート!X54)</f>
        <v/>
      </c>
      <c r="N15" s="394" t="str">
        <f>IF(基本情報入力シート!Y54="","",基本情報入力シート!Y54)</f>
        <v/>
      </c>
      <c r="O15" s="48"/>
      <c r="P15" s="1085"/>
      <c r="Q15" s="1086"/>
      <c r="R15" s="522" t="str">
        <f>IFERROR(IF(OR('別紙様式3-2（４・５月）'!Z17="ベア加算",'別紙様式3-2（４・５月）'!R17=""),"",P15*VLOOKUP(N15,【参考】数式用!$AD$2:$AH$37,MATCH(O15,【参考】数式用!$K$4:$N$4,0)+1,0)),"")</f>
        <v/>
      </c>
      <c r="S15" s="72"/>
      <c r="T15" s="1087"/>
      <c r="U15" s="1088"/>
      <c r="V15" s="520" t="str">
        <f>IFERROR(IF(AND('別紙様式3-2（４・５月）'!O17="",O15&lt;&gt;""),P15,P15*VLOOKUP(AF15,【参考】数式用4!$EY$3:$GF$106,MATCH(N15,【参考】数式用4!$EY$2:$GF$2,0))),"")</f>
        <v/>
      </c>
      <c r="W15" s="49"/>
      <c r="X15" s="71"/>
      <c r="Y15" s="1055" t="str">
        <f>IFERROR(IF(OR('別紙様式3-2（４・５月）'!Z17="ベア加算",'別紙様式3-2（４・５月）'!R17=""),"",X15*VLOOKUP(N15,【参考】数式用!$AD$2:$AH$37,MATCH(W15,【参考】数式用!$K$4:$N$4,0)+1,0)),"")</f>
        <v/>
      </c>
      <c r="Z15" s="1056"/>
      <c r="AA15" s="72"/>
      <c r="AB15" s="73"/>
      <c r="AC15" s="526" t="str">
        <f>IFERROR(IF(AND('別紙様式3-2（４・５月）'!O17="",W15&lt;&gt;"",W15&lt;&gt;"―"),X15,X15*VLOOKUP(AG15,【参考】数式用4!$EY$3:$GF$106,MATCH(N15,【参考】数式用4!$EY$2:$GF$2,0))),"")</f>
        <v/>
      </c>
      <c r="AD15" s="524" t="str">
        <f t="shared" ref="AD15:AD78" si="0">IF(OR(O15="新加算Ⅰ",O15="新加算Ⅱ",O15="新加算Ⅴ（１）",O15="新加算Ⅴ（２）",O15="新加算Ⅴ（３）",O15="新加算Ⅴ（４）",O15="新加算Ⅴ（５）",O15="新加算Ⅴ（６）",O15="新加算Ⅴ（７）",O15="新加算Ⅴ（９）",O15="新加算Ⅴ（10）",O15="新加算Ⅴ（12）"),1,"")</f>
        <v/>
      </c>
      <c r="AE15" s="517" t="str">
        <f t="shared" ref="AE15:AE78" si="1">IF(OR(W15="新加算Ⅰ",W15="新加算Ⅱ"),1,"")</f>
        <v/>
      </c>
      <c r="AF15" s="516" t="str">
        <f>IF(O15="","",'別紙様式3-2（４・５月）'!O17&amp;'別紙様式3-2（４・５月）'!P17&amp;'別紙様式3-2（４・５月）'!Q17&amp;"から"&amp;O15)</f>
        <v/>
      </c>
      <c r="AG15" s="413" t="str">
        <f>IF(OR(W15="",W15="―"),"",'別紙様式3-2（４・５月）'!O17&amp;'別紙様式3-2（４・５月）'!P17&amp;'別紙様式3-2（４・５月）'!Q17&amp;"から"&amp;W15)</f>
        <v/>
      </c>
    </row>
    <row r="16" spans="1:34" ht="24.95" customHeight="1">
      <c r="A16" s="414">
        <v>3</v>
      </c>
      <c r="B16" s="969" t="str">
        <f>IF(基本情報入力シート!C55="","",基本情報入力シート!C55)</f>
        <v/>
      </c>
      <c r="C16" s="970"/>
      <c r="D16" s="970"/>
      <c r="E16" s="970"/>
      <c r="F16" s="970"/>
      <c r="G16" s="970"/>
      <c r="H16" s="970"/>
      <c r="I16" s="971"/>
      <c r="J16" s="391" t="str">
        <f>IF(基本情報入力シート!M55="","",基本情報入力シート!M55)</f>
        <v/>
      </c>
      <c r="K16" s="392" t="str">
        <f>IF(基本情報入力シート!R55="","",基本情報入力シート!R55)</f>
        <v/>
      </c>
      <c r="L16" s="392" t="str">
        <f>IF(基本情報入力シート!W55="","",基本情報入力シート!W55)</f>
        <v/>
      </c>
      <c r="M16" s="393" t="str">
        <f>IF(基本情報入力シート!X55="","",基本情報入力シート!X55)</f>
        <v/>
      </c>
      <c r="N16" s="394" t="str">
        <f>IF(基本情報入力シート!Y55="","",基本情報入力シート!Y55)</f>
        <v/>
      </c>
      <c r="O16" s="48"/>
      <c r="P16" s="1085"/>
      <c r="Q16" s="1086"/>
      <c r="R16" s="522" t="str">
        <f>IFERROR(IF(OR('別紙様式3-2（４・５月）'!Z18="ベア加算",'別紙様式3-2（４・５月）'!R18=""),"",P16*VLOOKUP(N16,【参考】数式用!$AD$2:$AH$37,MATCH(O16,【参考】数式用!$K$4:$N$4,0)+1,0)),"")</f>
        <v/>
      </c>
      <c r="S16" s="72"/>
      <c r="T16" s="1087"/>
      <c r="U16" s="1088"/>
      <c r="V16" s="520" t="str">
        <f>IFERROR(IF(AND('別紙様式3-2（４・５月）'!O18="",O16&lt;&gt;""),P16,P16*VLOOKUP(AF16,【参考】数式用4!$EY$3:$GF$106,MATCH(N16,【参考】数式用4!$EY$2:$GF$2,0))),"")</f>
        <v/>
      </c>
      <c r="W16" s="49"/>
      <c r="X16" s="71"/>
      <c r="Y16" s="1055" t="str">
        <f>IFERROR(IF(OR('別紙様式3-2（４・５月）'!Z18="ベア加算",'別紙様式3-2（４・５月）'!R18=""),"",X16*VLOOKUP(N16,【参考】数式用!$AD$2:$AH$37,MATCH(W16,【参考】数式用!$K$4:$N$4,0)+1,0)),"")</f>
        <v/>
      </c>
      <c r="Z16" s="1056"/>
      <c r="AA16" s="72"/>
      <c r="AB16" s="73"/>
      <c r="AC16" s="526" t="str">
        <f>IFERROR(IF(AND('別紙様式3-2（４・５月）'!O18="",W16&lt;&gt;"",W16&lt;&gt;"―"),X16,X16*VLOOKUP(AG16,【参考】数式用4!$EY$3:$GF$106,MATCH(N16,【参考】数式用4!$EY$2:$GF$2,0))),"")</f>
        <v/>
      </c>
      <c r="AD16" s="515" t="str">
        <f t="shared" si="0"/>
        <v/>
      </c>
      <c r="AE16" s="517" t="str">
        <f t="shared" si="1"/>
        <v/>
      </c>
      <c r="AF16" s="516" t="str">
        <f>IF(O16="","",'別紙様式3-2（４・５月）'!O18&amp;'別紙様式3-2（４・５月）'!P18&amp;'別紙様式3-2（４・５月）'!Q18&amp;"から"&amp;O16)</f>
        <v/>
      </c>
      <c r="AG16" s="413" t="str">
        <f>IF(OR(W16="",W16="―"),"",'別紙様式3-2（４・５月）'!O18&amp;'別紙様式3-2（４・５月）'!P18&amp;'別紙様式3-2（４・５月）'!Q18&amp;"から"&amp;W16)</f>
        <v/>
      </c>
    </row>
    <row r="17" spans="1:41" ht="24.95" customHeight="1">
      <c r="A17" s="414">
        <v>4</v>
      </c>
      <c r="B17" s="969" t="str">
        <f>IF(基本情報入力シート!C56="","",基本情報入力シート!C56)</f>
        <v/>
      </c>
      <c r="C17" s="970"/>
      <c r="D17" s="970"/>
      <c r="E17" s="970"/>
      <c r="F17" s="970"/>
      <c r="G17" s="970"/>
      <c r="H17" s="970"/>
      <c r="I17" s="971"/>
      <c r="J17" s="391" t="str">
        <f>IF(基本情報入力シート!M56="","",基本情報入力シート!M56)</f>
        <v/>
      </c>
      <c r="K17" s="392" t="str">
        <f>IF(基本情報入力シート!R56="","",基本情報入力シート!R56)</f>
        <v/>
      </c>
      <c r="L17" s="392" t="str">
        <f>IF(基本情報入力シート!W56="","",基本情報入力シート!W56)</f>
        <v/>
      </c>
      <c r="M17" s="393" t="str">
        <f>IF(基本情報入力シート!X56="","",基本情報入力シート!X56)</f>
        <v/>
      </c>
      <c r="N17" s="394" t="str">
        <f>IF(基本情報入力シート!Y56="","",基本情報入力シート!Y56)</f>
        <v/>
      </c>
      <c r="O17" s="48"/>
      <c r="P17" s="1085"/>
      <c r="Q17" s="1086"/>
      <c r="R17" s="522" t="str">
        <f>IFERROR(IF(OR('別紙様式3-2（４・５月）'!Z19="ベア加算",'別紙様式3-2（４・５月）'!R19=""),"",P17*VLOOKUP(N17,【参考】数式用!$AD$2:$AH$37,MATCH(O17,【参考】数式用!$K$4:$N$4,0)+1,0)),"")</f>
        <v/>
      </c>
      <c r="S17" s="72"/>
      <c r="T17" s="1087"/>
      <c r="U17" s="1088"/>
      <c r="V17" s="520" t="str">
        <f>IFERROR(IF(AND('別紙様式3-2（４・５月）'!O19="",O17&lt;&gt;""),P17,P17*VLOOKUP(AF17,【参考】数式用4!$EY$3:$GF$106,MATCH(N17,【参考】数式用4!$EY$2:$GF$2,0))),"")</f>
        <v/>
      </c>
      <c r="W17" s="49"/>
      <c r="X17" s="71"/>
      <c r="Y17" s="1055" t="str">
        <f>IFERROR(IF(OR('別紙様式3-2（４・５月）'!Z19="ベア加算",'別紙様式3-2（４・５月）'!R19=""),"",X17*VLOOKUP(N17,【参考】数式用!$AD$2:$AH$37,MATCH(W17,【参考】数式用!$K$4:$N$4,0)+1,0)),"")</f>
        <v/>
      </c>
      <c r="Z17" s="1056"/>
      <c r="AA17" s="72"/>
      <c r="AB17" s="73"/>
      <c r="AC17" s="526" t="str">
        <f>IFERROR(IF(AND('別紙様式3-2（４・５月）'!O19="",W17&lt;&gt;"",W17&lt;&gt;"―"),X17,X17*VLOOKUP(AG17,【参考】数式用4!$EY$3:$GF$106,MATCH(N17,【参考】数式用4!$EY$2:$GF$2,0))),"")</f>
        <v/>
      </c>
      <c r="AD17" s="515" t="str">
        <f t="shared" si="0"/>
        <v/>
      </c>
      <c r="AE17" s="517" t="str">
        <f t="shared" si="1"/>
        <v/>
      </c>
      <c r="AF17" s="413" t="str">
        <f>IF(O17="","",'別紙様式3-2（４・５月）'!O19&amp;'別紙様式3-2（４・５月）'!P19&amp;'別紙様式3-2（４・５月）'!Q19&amp;"から"&amp;O17)</f>
        <v/>
      </c>
      <c r="AG17" s="413" t="str">
        <f>IF(OR(W17="",W17="―"),"",'別紙様式3-2（４・５月）'!O19&amp;'別紙様式3-2（４・５月）'!P19&amp;'別紙様式3-2（４・５月）'!Q19&amp;"から"&amp;W17)</f>
        <v/>
      </c>
    </row>
    <row r="18" spans="1:41" ht="24.95" customHeight="1">
      <c r="A18" s="414">
        <v>5</v>
      </c>
      <c r="B18" s="969" t="str">
        <f>IF(基本情報入力シート!C57="","",基本情報入力シート!C57)</f>
        <v/>
      </c>
      <c r="C18" s="970"/>
      <c r="D18" s="970"/>
      <c r="E18" s="970"/>
      <c r="F18" s="970"/>
      <c r="G18" s="970"/>
      <c r="H18" s="970"/>
      <c r="I18" s="971"/>
      <c r="J18" s="391" t="str">
        <f>IF(基本情報入力シート!M57="","",基本情報入力シート!M57)</f>
        <v/>
      </c>
      <c r="K18" s="392" t="str">
        <f>IF(基本情報入力シート!R57="","",基本情報入力シート!R57)</f>
        <v/>
      </c>
      <c r="L18" s="392" t="str">
        <f>IF(基本情報入力シート!W57="","",基本情報入力シート!W57)</f>
        <v/>
      </c>
      <c r="M18" s="393" t="str">
        <f>IF(基本情報入力シート!X57="","",基本情報入力シート!X57)</f>
        <v/>
      </c>
      <c r="N18" s="394" t="str">
        <f>IF(基本情報入力シート!Y57="","",基本情報入力シート!Y57)</f>
        <v/>
      </c>
      <c r="O18" s="48"/>
      <c r="P18" s="1085"/>
      <c r="Q18" s="1086"/>
      <c r="R18" s="522" t="str">
        <f>IFERROR(IF(OR('別紙様式3-2（４・５月）'!Z20="ベア加算",'別紙様式3-2（４・５月）'!R20=""),"",P18*VLOOKUP(N18,【参考】数式用!$AD$2:$AH$37,MATCH(O18,【参考】数式用!$K$4:$N$4,0)+1,0)),"")</f>
        <v/>
      </c>
      <c r="S18" s="72"/>
      <c r="T18" s="1087"/>
      <c r="U18" s="1088"/>
      <c r="V18" s="520" t="str">
        <f>IFERROR(IF(AND('別紙様式3-2（４・５月）'!O20="",O18&lt;&gt;""),P18,P18*VLOOKUP(AF18,【参考】数式用4!$EY$3:$GF$106,MATCH(N18,【参考】数式用4!$EY$2:$GF$2,0))),"")</f>
        <v/>
      </c>
      <c r="W18" s="49"/>
      <c r="X18" s="71"/>
      <c r="Y18" s="1055" t="str">
        <f>IFERROR(IF(OR('別紙様式3-2（４・５月）'!Z20="ベア加算",'別紙様式3-2（４・５月）'!R20=""),"",X18*VLOOKUP(N18,【参考】数式用!$AD$2:$AH$37,MATCH(W18,【参考】数式用!$K$4:$N$4,0)+1,0)),"")</f>
        <v/>
      </c>
      <c r="Z18" s="1056"/>
      <c r="AA18" s="72"/>
      <c r="AB18" s="73"/>
      <c r="AC18" s="526" t="str">
        <f>IFERROR(IF(AND('別紙様式3-2（４・５月）'!O20="",W18&lt;&gt;"",W18&lt;&gt;"―"),X18,X18*VLOOKUP(AG18,【参考】数式用4!$EY$3:$GF$106,MATCH(N18,【参考】数式用4!$EY$2:$GF$2,0))),"")</f>
        <v/>
      </c>
      <c r="AD18" s="515" t="str">
        <f t="shared" si="0"/>
        <v/>
      </c>
      <c r="AE18" s="517" t="str">
        <f t="shared" si="1"/>
        <v/>
      </c>
      <c r="AF18" s="413" t="str">
        <f>IF(O18="","",'別紙様式3-2（４・５月）'!O20&amp;'別紙様式3-2（４・５月）'!P20&amp;'別紙様式3-2（４・５月）'!Q20&amp;"から"&amp;O18)</f>
        <v/>
      </c>
      <c r="AG18" s="413" t="str">
        <f>IF(OR(W18="",W18="―"),"",'別紙様式3-2（４・５月）'!O20&amp;'別紙様式3-2（４・５月）'!P20&amp;'別紙様式3-2（４・５月）'!Q20&amp;"から"&amp;W18)</f>
        <v/>
      </c>
    </row>
    <row r="19" spans="1:41" ht="24.95" customHeight="1">
      <c r="A19" s="414">
        <v>6</v>
      </c>
      <c r="B19" s="969" t="str">
        <f>IF(基本情報入力シート!C58="","",基本情報入力シート!C58)</f>
        <v/>
      </c>
      <c r="C19" s="970"/>
      <c r="D19" s="970"/>
      <c r="E19" s="970"/>
      <c r="F19" s="970"/>
      <c r="G19" s="970"/>
      <c r="H19" s="970"/>
      <c r="I19" s="971"/>
      <c r="J19" s="391" t="str">
        <f>IF(基本情報入力シート!M58="","",基本情報入力シート!M58)</f>
        <v/>
      </c>
      <c r="K19" s="392" t="str">
        <f>IF(基本情報入力シート!R58="","",基本情報入力シート!R58)</f>
        <v/>
      </c>
      <c r="L19" s="392" t="str">
        <f>IF(基本情報入力シート!W58="","",基本情報入力シート!W58)</f>
        <v/>
      </c>
      <c r="M19" s="393" t="str">
        <f>IF(基本情報入力シート!X58="","",基本情報入力シート!X58)</f>
        <v/>
      </c>
      <c r="N19" s="394" t="str">
        <f>IF(基本情報入力シート!Y58="","",基本情報入力シート!Y58)</f>
        <v/>
      </c>
      <c r="O19" s="48"/>
      <c r="P19" s="1085"/>
      <c r="Q19" s="1086"/>
      <c r="R19" s="522" t="str">
        <f>IFERROR(IF(OR('別紙様式3-2（４・５月）'!Z21="ベア加算",'別紙様式3-2（４・５月）'!R21=""),"",P19*VLOOKUP(N19,【参考】数式用!$AD$2:$AH$37,MATCH(O19,【参考】数式用!$K$4:$N$4,0)+1,0)),"")</f>
        <v/>
      </c>
      <c r="S19" s="72"/>
      <c r="T19" s="1087"/>
      <c r="U19" s="1088"/>
      <c r="V19" s="520" t="str">
        <f>IFERROR(IF(AND('別紙様式3-2（４・５月）'!O21="",O19&lt;&gt;""),P19,P19*VLOOKUP(AF19,【参考】数式用4!$EY$3:$GF$106,MATCH(N19,【参考】数式用4!$EY$2:$GF$2,0))),"")</f>
        <v/>
      </c>
      <c r="W19" s="49"/>
      <c r="X19" s="71"/>
      <c r="Y19" s="1055" t="str">
        <f>IFERROR(IF(OR('別紙様式3-2（４・５月）'!Z21="ベア加算",'別紙様式3-2（４・５月）'!R21=""),"",X19*VLOOKUP(N19,【参考】数式用!$AD$2:$AH$37,MATCH(W19,【参考】数式用!$K$4:$N$4,0)+1,0)),"")</f>
        <v/>
      </c>
      <c r="Z19" s="1056"/>
      <c r="AA19" s="72"/>
      <c r="AB19" s="73"/>
      <c r="AC19" s="526" t="str">
        <f>IFERROR(IF(AND('別紙様式3-2（４・５月）'!O21="",W19&lt;&gt;"",W19&lt;&gt;"―"),X19,X19*VLOOKUP(AG19,【参考】数式用4!$EY$3:$GF$106,MATCH(N19,【参考】数式用4!$EY$2:$GF$2,0))),"")</f>
        <v/>
      </c>
      <c r="AD19" s="515" t="str">
        <f t="shared" si="0"/>
        <v/>
      </c>
      <c r="AE19" s="517" t="str">
        <f t="shared" si="1"/>
        <v/>
      </c>
      <c r="AF19" s="413" t="str">
        <f>IF(O19="","",'別紙様式3-2（４・５月）'!O21&amp;'別紙様式3-2（４・５月）'!P21&amp;'別紙様式3-2（４・５月）'!Q21&amp;"から"&amp;O19)</f>
        <v/>
      </c>
      <c r="AG19" s="413" t="str">
        <f>IF(OR(W19="",W19="―"),"",'別紙様式3-2（４・５月）'!O21&amp;'別紙様式3-2（４・５月）'!P21&amp;'別紙様式3-2（４・５月）'!Q21&amp;"から"&amp;W19)</f>
        <v/>
      </c>
    </row>
    <row r="20" spans="1:41" ht="24.95" customHeight="1">
      <c r="A20" s="414">
        <v>7</v>
      </c>
      <c r="B20" s="969" t="str">
        <f>IF(基本情報入力シート!C59="","",基本情報入力シート!C59)</f>
        <v/>
      </c>
      <c r="C20" s="970"/>
      <c r="D20" s="970"/>
      <c r="E20" s="970"/>
      <c r="F20" s="970"/>
      <c r="G20" s="970"/>
      <c r="H20" s="970"/>
      <c r="I20" s="971"/>
      <c r="J20" s="391" t="str">
        <f>IF(基本情報入力シート!M59="","",基本情報入力シート!M59)</f>
        <v/>
      </c>
      <c r="K20" s="392" t="str">
        <f>IF(基本情報入力シート!R59="","",基本情報入力シート!R59)</f>
        <v/>
      </c>
      <c r="L20" s="392" t="str">
        <f>IF(基本情報入力シート!W59="","",基本情報入力シート!W59)</f>
        <v/>
      </c>
      <c r="M20" s="393" t="str">
        <f>IF(基本情報入力シート!X59="","",基本情報入力シート!X59)</f>
        <v/>
      </c>
      <c r="N20" s="394" t="str">
        <f>IF(基本情報入力シート!Y59="","",基本情報入力シート!Y59)</f>
        <v/>
      </c>
      <c r="O20" s="48"/>
      <c r="P20" s="1085"/>
      <c r="Q20" s="1086"/>
      <c r="R20" s="522" t="str">
        <f>IFERROR(IF(OR('別紙様式3-2（４・５月）'!Z22="ベア加算",'別紙様式3-2（４・５月）'!R22=""),"",P20*VLOOKUP(N20,【参考】数式用!$AD$2:$AH$37,MATCH(O20,【参考】数式用!$K$4:$N$4,0)+1,0)),"")</f>
        <v/>
      </c>
      <c r="S20" s="72"/>
      <c r="T20" s="1087"/>
      <c r="U20" s="1088"/>
      <c r="V20" s="520" t="str">
        <f>IFERROR(IF(AND('別紙様式3-2（４・５月）'!O22="",O20&lt;&gt;""),P20,P20*VLOOKUP(AF20,【参考】数式用4!$EY$3:$GF$106,MATCH(N20,【参考】数式用4!$EY$2:$GF$2,0))),"")</f>
        <v/>
      </c>
      <c r="W20" s="49"/>
      <c r="X20" s="71"/>
      <c r="Y20" s="1055" t="str">
        <f>IFERROR(IF(OR('別紙様式3-2（４・５月）'!Z22="ベア加算",'別紙様式3-2（４・５月）'!R22=""),"",X20*VLOOKUP(N20,【参考】数式用!$AD$2:$AH$37,MATCH(W20,【参考】数式用!$K$4:$N$4,0)+1,0)),"")</f>
        <v/>
      </c>
      <c r="Z20" s="1056"/>
      <c r="AA20" s="72"/>
      <c r="AB20" s="73"/>
      <c r="AC20" s="526" t="str">
        <f>IFERROR(IF(AND('別紙様式3-2（４・５月）'!O22="",W20&lt;&gt;"",W20&lt;&gt;"―"),X20,X20*VLOOKUP(AG20,【参考】数式用4!$EY$3:$GF$106,MATCH(N20,【参考】数式用4!$EY$2:$GF$2,0))),"")</f>
        <v/>
      </c>
      <c r="AD20" s="515" t="str">
        <f t="shared" si="0"/>
        <v/>
      </c>
      <c r="AE20" s="517" t="str">
        <f t="shared" si="1"/>
        <v/>
      </c>
      <c r="AF20" s="413" t="str">
        <f>IF(O20="","",'別紙様式3-2（４・５月）'!O22&amp;'別紙様式3-2（４・５月）'!P22&amp;'別紙様式3-2（４・５月）'!Q22&amp;"から"&amp;O20)</f>
        <v/>
      </c>
      <c r="AG20" s="413" t="str">
        <f>IF(OR(W20="",W20="―"),"",'別紙様式3-2（４・５月）'!O22&amp;'別紙様式3-2（４・５月）'!P22&amp;'別紙様式3-2（４・５月）'!Q22&amp;"から"&amp;W20)</f>
        <v/>
      </c>
    </row>
    <row r="21" spans="1:41" ht="24.95" customHeight="1">
      <c r="A21" s="414">
        <v>8</v>
      </c>
      <c r="B21" s="969" t="str">
        <f>IF(基本情報入力シート!C60="","",基本情報入力シート!C60)</f>
        <v/>
      </c>
      <c r="C21" s="970"/>
      <c r="D21" s="970"/>
      <c r="E21" s="970"/>
      <c r="F21" s="970"/>
      <c r="G21" s="970"/>
      <c r="H21" s="970"/>
      <c r="I21" s="971"/>
      <c r="J21" s="391" t="str">
        <f>IF(基本情報入力シート!M60="","",基本情報入力シート!M60)</f>
        <v/>
      </c>
      <c r="K21" s="392" t="str">
        <f>IF(基本情報入力シート!R60="","",基本情報入力シート!R60)</f>
        <v/>
      </c>
      <c r="L21" s="392" t="str">
        <f>IF(基本情報入力シート!W60="","",基本情報入力シート!W60)</f>
        <v/>
      </c>
      <c r="M21" s="393" t="str">
        <f>IF(基本情報入力シート!X60="","",基本情報入力シート!X60)</f>
        <v/>
      </c>
      <c r="N21" s="394" t="str">
        <f>IF(基本情報入力シート!Y60="","",基本情報入力シート!Y60)</f>
        <v/>
      </c>
      <c r="O21" s="48"/>
      <c r="P21" s="1085"/>
      <c r="Q21" s="1086"/>
      <c r="R21" s="522" t="str">
        <f>IFERROR(IF(OR('別紙様式3-2（４・５月）'!Z23="ベア加算",'別紙様式3-2（４・５月）'!R23=""),"",P21*VLOOKUP(N21,【参考】数式用!$AD$2:$AH$37,MATCH(O21,【参考】数式用!$K$4:$N$4,0)+1,0)),"")</f>
        <v/>
      </c>
      <c r="S21" s="72"/>
      <c r="T21" s="1087"/>
      <c r="U21" s="1088"/>
      <c r="V21" s="520" t="str">
        <f>IFERROR(IF(AND('別紙様式3-2（４・５月）'!O23="",O21&lt;&gt;""),P21,P21*VLOOKUP(AF21,【参考】数式用4!$EY$3:$GF$106,MATCH(N21,【参考】数式用4!$EY$2:$GF$2,0))),"")</f>
        <v/>
      </c>
      <c r="W21" s="49"/>
      <c r="X21" s="71"/>
      <c r="Y21" s="1055" t="str">
        <f>IFERROR(IF(OR('別紙様式3-2（４・５月）'!Z23="ベア加算",'別紙様式3-2（４・５月）'!R23=""),"",X21*VLOOKUP(N21,【参考】数式用!$AD$2:$AH$37,MATCH(W21,【参考】数式用!$K$4:$N$4,0)+1,0)),"")</f>
        <v/>
      </c>
      <c r="Z21" s="1056"/>
      <c r="AA21" s="72"/>
      <c r="AB21" s="73"/>
      <c r="AC21" s="526" t="str">
        <f>IFERROR(IF(AND('別紙様式3-2（４・５月）'!O23="",W21&lt;&gt;"",W21&lt;&gt;"―"),X21,X21*VLOOKUP(AG21,【参考】数式用4!$EY$3:$GF$106,MATCH(N21,【参考】数式用4!$EY$2:$GF$2,0))),"")</f>
        <v/>
      </c>
      <c r="AD21" s="515" t="str">
        <f t="shared" si="0"/>
        <v/>
      </c>
      <c r="AE21" s="517" t="str">
        <f t="shared" si="1"/>
        <v/>
      </c>
      <c r="AF21" s="413" t="str">
        <f>IF(O21="","",'別紙様式3-2（４・５月）'!O23&amp;'別紙様式3-2（４・５月）'!P23&amp;'別紙様式3-2（４・５月）'!Q23&amp;"から"&amp;O21)</f>
        <v/>
      </c>
      <c r="AG21" s="413" t="str">
        <f>IF(OR(W21="",W21="―"),"",'別紙様式3-2（４・５月）'!O23&amp;'別紙様式3-2（４・５月）'!P23&amp;'別紙様式3-2（４・５月）'!Q23&amp;"から"&amp;W21)</f>
        <v/>
      </c>
    </row>
    <row r="22" spans="1:41" ht="24.95" customHeight="1">
      <c r="A22" s="414">
        <v>9</v>
      </c>
      <c r="B22" s="969" t="str">
        <f>IF(基本情報入力シート!C61="","",基本情報入力シート!C61)</f>
        <v/>
      </c>
      <c r="C22" s="970"/>
      <c r="D22" s="970"/>
      <c r="E22" s="970"/>
      <c r="F22" s="970"/>
      <c r="G22" s="970"/>
      <c r="H22" s="970"/>
      <c r="I22" s="971"/>
      <c r="J22" s="391" t="str">
        <f>IF(基本情報入力シート!M61="","",基本情報入力シート!M61)</f>
        <v/>
      </c>
      <c r="K22" s="392" t="str">
        <f>IF(基本情報入力シート!R61="","",基本情報入力シート!R61)</f>
        <v/>
      </c>
      <c r="L22" s="392" t="str">
        <f>IF(基本情報入力シート!W61="","",基本情報入力シート!W61)</f>
        <v/>
      </c>
      <c r="M22" s="393" t="str">
        <f>IF(基本情報入力シート!X61="","",基本情報入力シート!X61)</f>
        <v/>
      </c>
      <c r="N22" s="394" t="str">
        <f>IF(基本情報入力シート!Y61="","",基本情報入力シート!Y61)</f>
        <v/>
      </c>
      <c r="O22" s="48"/>
      <c r="P22" s="1085"/>
      <c r="Q22" s="1086"/>
      <c r="R22" s="522" t="str">
        <f>IFERROR(IF(OR('別紙様式3-2（４・５月）'!Z24="ベア加算",'別紙様式3-2（４・５月）'!R24=""),"",P22*VLOOKUP(N22,【参考】数式用!$AD$2:$AH$37,MATCH(O22,【参考】数式用!$K$4:$N$4,0)+1,0)),"")</f>
        <v/>
      </c>
      <c r="S22" s="72"/>
      <c r="T22" s="1087"/>
      <c r="U22" s="1088"/>
      <c r="V22" s="520" t="str">
        <f>IFERROR(IF(AND('別紙様式3-2（４・５月）'!O24="",O22&lt;&gt;""),P22,P22*VLOOKUP(AF22,【参考】数式用4!$EY$3:$GF$106,MATCH(N22,【参考】数式用4!$EY$2:$GF$2,0))),"")</f>
        <v/>
      </c>
      <c r="W22" s="49"/>
      <c r="X22" s="71"/>
      <c r="Y22" s="1055" t="str">
        <f>IFERROR(IF(OR('別紙様式3-2（４・５月）'!Z24="ベア加算",'別紙様式3-2（４・５月）'!R24=""),"",X22*VLOOKUP(N22,【参考】数式用!$AD$2:$AH$37,MATCH(W22,【参考】数式用!$K$4:$N$4,0)+1,0)),"")</f>
        <v/>
      </c>
      <c r="Z22" s="1056"/>
      <c r="AA22" s="72"/>
      <c r="AB22" s="73"/>
      <c r="AC22" s="526" t="str">
        <f>IFERROR(IF(AND('別紙様式3-2（４・５月）'!O24="",W22&lt;&gt;"",W22&lt;&gt;"―"),X22,X22*VLOOKUP(AG22,【参考】数式用4!$EY$3:$GF$106,MATCH(N22,【参考】数式用4!$EY$2:$GF$2,0))),"")</f>
        <v/>
      </c>
      <c r="AD22" s="515" t="str">
        <f t="shared" si="0"/>
        <v/>
      </c>
      <c r="AE22" s="517" t="str">
        <f t="shared" si="1"/>
        <v/>
      </c>
      <c r="AF22" s="413" t="str">
        <f>IF(O22="","",'別紙様式3-2（４・５月）'!O24&amp;'別紙様式3-2（４・５月）'!P24&amp;'別紙様式3-2（４・５月）'!Q24&amp;"から"&amp;O22)</f>
        <v/>
      </c>
      <c r="AG22" s="413" t="str">
        <f>IF(OR(W22="",W22="―"),"",'別紙様式3-2（４・５月）'!O24&amp;'別紙様式3-2（４・５月）'!P24&amp;'別紙様式3-2（４・５月）'!Q24&amp;"から"&amp;W22)</f>
        <v/>
      </c>
    </row>
    <row r="23" spans="1:41" ht="24.95" customHeight="1">
      <c r="A23" s="414">
        <v>10</v>
      </c>
      <c r="B23" s="969" t="str">
        <f>IF(基本情報入力シート!C62="","",基本情報入力シート!C62)</f>
        <v/>
      </c>
      <c r="C23" s="970"/>
      <c r="D23" s="970"/>
      <c r="E23" s="970"/>
      <c r="F23" s="970"/>
      <c r="G23" s="970"/>
      <c r="H23" s="970"/>
      <c r="I23" s="971"/>
      <c r="J23" s="391" t="str">
        <f>IF(基本情報入力シート!M62="","",基本情報入力シート!M62)</f>
        <v/>
      </c>
      <c r="K23" s="392" t="str">
        <f>IF(基本情報入力シート!R62="","",基本情報入力シート!R62)</f>
        <v/>
      </c>
      <c r="L23" s="392" t="str">
        <f>IF(基本情報入力シート!W62="","",基本情報入力シート!W62)</f>
        <v/>
      </c>
      <c r="M23" s="393" t="str">
        <f>IF(基本情報入力シート!X62="","",基本情報入力シート!X62)</f>
        <v/>
      </c>
      <c r="N23" s="394" t="str">
        <f>IF(基本情報入力シート!Y62="","",基本情報入力シート!Y62)</f>
        <v/>
      </c>
      <c r="O23" s="48"/>
      <c r="P23" s="1085"/>
      <c r="Q23" s="1086"/>
      <c r="R23" s="522" t="str">
        <f>IFERROR(IF(OR('別紙様式3-2（４・５月）'!Z25="ベア加算",'別紙様式3-2（４・５月）'!R25=""),"",P23*VLOOKUP(N23,【参考】数式用!$AD$2:$AH$37,MATCH(O23,【参考】数式用!$K$4:$N$4,0)+1,0)),"")</f>
        <v/>
      </c>
      <c r="S23" s="72"/>
      <c r="T23" s="1087"/>
      <c r="U23" s="1088"/>
      <c r="V23" s="520" t="str">
        <f>IFERROR(IF(AND('別紙様式3-2（４・５月）'!O25="",O23&lt;&gt;""),P23,P23*VLOOKUP(AF23,【参考】数式用4!$EY$3:$GF$106,MATCH(N23,【参考】数式用4!$EY$2:$GF$2,0))),"")</f>
        <v/>
      </c>
      <c r="W23" s="49"/>
      <c r="X23" s="71"/>
      <c r="Y23" s="1055" t="str">
        <f>IFERROR(IF(OR('別紙様式3-2（４・５月）'!Z25="ベア加算",'別紙様式3-2（４・５月）'!R25=""),"",X23*VLOOKUP(N23,【参考】数式用!$AD$2:$AH$37,MATCH(W23,【参考】数式用!$K$4:$N$4,0)+1,0)),"")</f>
        <v/>
      </c>
      <c r="Z23" s="1056"/>
      <c r="AA23" s="72"/>
      <c r="AB23" s="73"/>
      <c r="AC23" s="526" t="str">
        <f>IFERROR(IF(AND('別紙様式3-2（４・５月）'!O25="",W23&lt;&gt;"",W23&lt;&gt;"―"),X23,X23*VLOOKUP(AG23,【参考】数式用4!$EY$3:$GF$106,MATCH(N23,【参考】数式用4!$EY$2:$GF$2,0))),"")</f>
        <v/>
      </c>
      <c r="AD23" s="515" t="str">
        <f t="shared" si="0"/>
        <v/>
      </c>
      <c r="AE23" s="517" t="str">
        <f t="shared" si="1"/>
        <v/>
      </c>
      <c r="AF23" s="413" t="str">
        <f>IF(O23="","",'別紙様式3-2（４・５月）'!O25&amp;'別紙様式3-2（４・５月）'!P25&amp;'別紙様式3-2（４・５月）'!Q25&amp;"から"&amp;O23)</f>
        <v/>
      </c>
      <c r="AG23" s="413" t="str">
        <f>IF(OR(W23="",W23="―"),"",'別紙様式3-2（４・５月）'!O25&amp;'別紙様式3-2（４・５月）'!P25&amp;'別紙様式3-2（４・５月）'!Q25&amp;"から"&amp;W23)</f>
        <v/>
      </c>
    </row>
    <row r="24" spans="1:41" ht="24.95" customHeight="1">
      <c r="A24" s="414">
        <v>11</v>
      </c>
      <c r="B24" s="969" t="str">
        <f>IF(基本情報入力シート!C63="","",基本情報入力シート!C63)</f>
        <v/>
      </c>
      <c r="C24" s="970"/>
      <c r="D24" s="970"/>
      <c r="E24" s="970"/>
      <c r="F24" s="970"/>
      <c r="G24" s="970"/>
      <c r="H24" s="970"/>
      <c r="I24" s="971"/>
      <c r="J24" s="391" t="str">
        <f>IF(基本情報入力シート!M63="","",基本情報入力シート!M63)</f>
        <v/>
      </c>
      <c r="K24" s="392" t="str">
        <f>IF(基本情報入力シート!R63="","",基本情報入力シート!R63)</f>
        <v/>
      </c>
      <c r="L24" s="392" t="str">
        <f>IF(基本情報入力シート!W63="","",基本情報入力シート!W63)</f>
        <v/>
      </c>
      <c r="M24" s="393" t="str">
        <f>IF(基本情報入力シート!X63="","",基本情報入力シート!X63)</f>
        <v/>
      </c>
      <c r="N24" s="394" t="str">
        <f>IF(基本情報入力シート!Y63="","",基本情報入力シート!Y63)</f>
        <v/>
      </c>
      <c r="O24" s="48"/>
      <c r="P24" s="1085"/>
      <c r="Q24" s="1086"/>
      <c r="R24" s="522" t="str">
        <f>IFERROR(IF(OR('別紙様式3-2（４・５月）'!Z26="ベア加算",'別紙様式3-2（４・５月）'!R26=""),"",P24*VLOOKUP(N24,【参考】数式用!$AD$2:$AH$37,MATCH(O24,【参考】数式用!$K$4:$N$4,0)+1,0)),"")</f>
        <v/>
      </c>
      <c r="S24" s="72"/>
      <c r="T24" s="1087"/>
      <c r="U24" s="1088"/>
      <c r="V24" s="520" t="str">
        <f>IFERROR(IF(AND('別紙様式3-2（４・５月）'!O26="",O24&lt;&gt;""),P24,P24*VLOOKUP(AF24,【参考】数式用4!$EY$3:$GF$106,MATCH(N24,【参考】数式用4!$EY$2:$GF$2,0))),"")</f>
        <v/>
      </c>
      <c r="W24" s="49"/>
      <c r="X24" s="71"/>
      <c r="Y24" s="1055" t="str">
        <f>IFERROR(IF(OR('別紙様式3-2（４・５月）'!Z26="ベア加算",'別紙様式3-2（４・５月）'!R26=""),"",X24*VLOOKUP(N24,【参考】数式用!$AD$2:$AH$37,MATCH(W24,【参考】数式用!$K$4:$N$4,0)+1,0)),"")</f>
        <v/>
      </c>
      <c r="Z24" s="1056"/>
      <c r="AA24" s="72"/>
      <c r="AB24" s="73"/>
      <c r="AC24" s="526" t="str">
        <f>IFERROR(IF(AND('別紙様式3-2（４・５月）'!O26="",W24&lt;&gt;"",W24&lt;&gt;"―"),X24,X24*VLOOKUP(AG24,【参考】数式用4!$EY$3:$GF$106,MATCH(N24,【参考】数式用4!$EY$2:$GF$2,0))),"")</f>
        <v/>
      </c>
      <c r="AD24" s="515" t="str">
        <f t="shared" si="0"/>
        <v/>
      </c>
      <c r="AE24" s="517" t="str">
        <f t="shared" si="1"/>
        <v/>
      </c>
      <c r="AF24" s="413" t="str">
        <f>IF(O24="","",'別紙様式3-2（４・５月）'!O26&amp;'別紙様式3-2（４・５月）'!P26&amp;'別紙様式3-2（４・５月）'!Q26&amp;"から"&amp;O24)</f>
        <v/>
      </c>
      <c r="AG24" s="413" t="str">
        <f>IF(OR(W24="",W24="―"),"",'別紙様式3-2（４・５月）'!O26&amp;'別紙様式3-2（４・５月）'!P26&amp;'別紙様式3-2（４・５月）'!Q26&amp;"から"&amp;W24)</f>
        <v/>
      </c>
    </row>
    <row r="25" spans="1:41" ht="24.95" customHeight="1">
      <c r="A25" s="414">
        <v>12</v>
      </c>
      <c r="B25" s="969" t="str">
        <f>IF(基本情報入力シート!C64="","",基本情報入力シート!C64)</f>
        <v/>
      </c>
      <c r="C25" s="970"/>
      <c r="D25" s="970"/>
      <c r="E25" s="970"/>
      <c r="F25" s="970"/>
      <c r="G25" s="970"/>
      <c r="H25" s="970"/>
      <c r="I25" s="971"/>
      <c r="J25" s="391" t="str">
        <f>IF(基本情報入力シート!M64="","",基本情報入力シート!M64)</f>
        <v/>
      </c>
      <c r="K25" s="392" t="str">
        <f>IF(基本情報入力シート!R64="","",基本情報入力シート!R64)</f>
        <v/>
      </c>
      <c r="L25" s="392" t="str">
        <f>IF(基本情報入力シート!W64="","",基本情報入力シート!W64)</f>
        <v/>
      </c>
      <c r="M25" s="393" t="str">
        <f>IF(基本情報入力シート!X64="","",基本情報入力シート!X64)</f>
        <v/>
      </c>
      <c r="N25" s="394" t="str">
        <f>IF(基本情報入力シート!Y64="","",基本情報入力シート!Y64)</f>
        <v/>
      </c>
      <c r="O25" s="48"/>
      <c r="P25" s="1085"/>
      <c r="Q25" s="1086"/>
      <c r="R25" s="522" t="str">
        <f>IFERROR(IF(OR('別紙様式3-2（４・５月）'!Z27="ベア加算",'別紙様式3-2（４・５月）'!R27=""),"",P25*VLOOKUP(N25,【参考】数式用!$AD$2:$AH$37,MATCH(O25,【参考】数式用!$K$4:$N$4,0)+1,0)),"")</f>
        <v/>
      </c>
      <c r="S25" s="72"/>
      <c r="T25" s="1087"/>
      <c r="U25" s="1088"/>
      <c r="V25" s="520" t="str">
        <f>IFERROR(IF(AND('別紙様式3-2（４・５月）'!O27="",O25&lt;&gt;""),P25,P25*VLOOKUP(AF25,【参考】数式用4!$EY$3:$GF$106,MATCH(N25,【参考】数式用4!$EY$2:$GF$2,0))),"")</f>
        <v/>
      </c>
      <c r="W25" s="49"/>
      <c r="X25" s="71"/>
      <c r="Y25" s="1055" t="str">
        <f>IFERROR(IF(OR('別紙様式3-2（４・５月）'!Z27="ベア加算",'別紙様式3-2（４・５月）'!R27=""),"",X25*VLOOKUP(N25,【参考】数式用!$AD$2:$AH$37,MATCH(W25,【参考】数式用!$K$4:$N$4,0)+1,0)),"")</f>
        <v/>
      </c>
      <c r="Z25" s="1056"/>
      <c r="AA25" s="72"/>
      <c r="AB25" s="73"/>
      <c r="AC25" s="526" t="str">
        <f>IFERROR(IF(AND('別紙様式3-2（４・５月）'!O27="",W25&lt;&gt;"",W25&lt;&gt;"―"),X25,X25*VLOOKUP(AG25,【参考】数式用4!$EY$3:$GF$106,MATCH(N25,【参考】数式用4!$EY$2:$GF$2,0))),"")</f>
        <v/>
      </c>
      <c r="AD25" s="515" t="str">
        <f t="shared" si="0"/>
        <v/>
      </c>
      <c r="AE25" s="517" t="str">
        <f t="shared" si="1"/>
        <v/>
      </c>
      <c r="AF25" s="413" t="str">
        <f>IF(O25="","",'別紙様式3-2（４・５月）'!O27&amp;'別紙様式3-2（４・５月）'!P27&amp;'別紙様式3-2（４・５月）'!Q27&amp;"から"&amp;O25)</f>
        <v/>
      </c>
      <c r="AG25" s="413" t="str">
        <f>IF(OR(W25="",W25="―"),"",'別紙様式3-2（４・５月）'!O27&amp;'別紙様式3-2（４・５月）'!P27&amp;'別紙様式3-2（４・５月）'!Q27&amp;"から"&amp;W25)</f>
        <v/>
      </c>
    </row>
    <row r="26" spans="1:41" ht="24.95" customHeight="1">
      <c r="A26" s="414">
        <v>13</v>
      </c>
      <c r="B26" s="969" t="str">
        <f>IF(基本情報入力シート!C65="","",基本情報入力シート!C65)</f>
        <v/>
      </c>
      <c r="C26" s="970"/>
      <c r="D26" s="970"/>
      <c r="E26" s="970"/>
      <c r="F26" s="970"/>
      <c r="G26" s="970"/>
      <c r="H26" s="970"/>
      <c r="I26" s="971"/>
      <c r="J26" s="391" t="str">
        <f>IF(基本情報入力シート!M65="","",基本情報入力シート!M65)</f>
        <v/>
      </c>
      <c r="K26" s="392" t="str">
        <f>IF(基本情報入力シート!R65="","",基本情報入力シート!R65)</f>
        <v/>
      </c>
      <c r="L26" s="392" t="str">
        <f>IF(基本情報入力シート!W65="","",基本情報入力シート!W65)</f>
        <v/>
      </c>
      <c r="M26" s="393" t="str">
        <f>IF(基本情報入力シート!X65="","",基本情報入力シート!X65)</f>
        <v/>
      </c>
      <c r="N26" s="394" t="str">
        <f>IF(基本情報入力シート!Y65="","",基本情報入力シート!Y65)</f>
        <v/>
      </c>
      <c r="O26" s="48"/>
      <c r="P26" s="1085"/>
      <c r="Q26" s="1086"/>
      <c r="R26" s="522" t="str">
        <f>IFERROR(IF(OR('別紙様式3-2（４・５月）'!Z28="ベア加算",'別紙様式3-2（４・５月）'!R28=""),"",P26*VLOOKUP(N26,【参考】数式用!$AD$2:$AH$37,MATCH(O26,【参考】数式用!$K$4:$N$4,0)+1,0)),"")</f>
        <v/>
      </c>
      <c r="S26" s="72"/>
      <c r="T26" s="1087"/>
      <c r="U26" s="1088"/>
      <c r="V26" s="520" t="str">
        <f>IFERROR(IF(AND('別紙様式3-2（４・５月）'!O28="",O26&lt;&gt;""),P26,P26*VLOOKUP(AF26,【参考】数式用4!$EY$3:$GF$106,MATCH(N26,【参考】数式用4!$EY$2:$GF$2,0))),"")</f>
        <v/>
      </c>
      <c r="W26" s="49"/>
      <c r="X26" s="71"/>
      <c r="Y26" s="1055" t="str">
        <f>IFERROR(IF(OR('別紙様式3-2（４・５月）'!Z28="ベア加算",'別紙様式3-2（４・５月）'!R28=""),"",X26*VLOOKUP(N26,【参考】数式用!$AD$2:$AH$37,MATCH(W26,【参考】数式用!$K$4:$N$4,0)+1,0)),"")</f>
        <v/>
      </c>
      <c r="Z26" s="1056"/>
      <c r="AA26" s="72"/>
      <c r="AB26" s="73"/>
      <c r="AC26" s="526" t="str">
        <f>IFERROR(IF(AND('別紙様式3-2（４・５月）'!O28="",W26&lt;&gt;"",W26&lt;&gt;"―"),X26,X26*VLOOKUP(AG26,【参考】数式用4!$EY$3:$GF$106,MATCH(N26,【参考】数式用4!$EY$2:$GF$2,0))),"")</f>
        <v/>
      </c>
      <c r="AD26" s="515" t="str">
        <f t="shared" si="0"/>
        <v/>
      </c>
      <c r="AE26" s="517" t="str">
        <f t="shared" si="1"/>
        <v/>
      </c>
      <c r="AF26" s="413" t="str">
        <f>IF(O26="","",'別紙様式3-2（４・５月）'!O28&amp;'別紙様式3-2（４・５月）'!P28&amp;'別紙様式3-2（４・５月）'!Q28&amp;"から"&amp;O26)</f>
        <v/>
      </c>
      <c r="AG26" s="413" t="str">
        <f>IF(OR(W26="",W26="―"),"",'別紙様式3-2（４・５月）'!O28&amp;'別紙様式3-2（４・５月）'!P28&amp;'別紙様式3-2（４・５月）'!Q28&amp;"から"&amp;W26)</f>
        <v/>
      </c>
    </row>
    <row r="27" spans="1:41" ht="24.95" customHeight="1">
      <c r="A27" s="414">
        <v>14</v>
      </c>
      <c r="B27" s="969" t="str">
        <f>IF(基本情報入力シート!C66="","",基本情報入力シート!C66)</f>
        <v/>
      </c>
      <c r="C27" s="970"/>
      <c r="D27" s="970"/>
      <c r="E27" s="970"/>
      <c r="F27" s="970"/>
      <c r="G27" s="970"/>
      <c r="H27" s="970"/>
      <c r="I27" s="971"/>
      <c r="J27" s="391" t="str">
        <f>IF(基本情報入力シート!M66="","",基本情報入力シート!M66)</f>
        <v/>
      </c>
      <c r="K27" s="392" t="str">
        <f>IF(基本情報入力シート!R66="","",基本情報入力シート!R66)</f>
        <v/>
      </c>
      <c r="L27" s="392" t="str">
        <f>IF(基本情報入力シート!W66="","",基本情報入力シート!W66)</f>
        <v/>
      </c>
      <c r="M27" s="393" t="str">
        <f>IF(基本情報入力シート!X66="","",基本情報入力シート!X66)</f>
        <v/>
      </c>
      <c r="N27" s="394" t="str">
        <f>IF(基本情報入力シート!Y66="","",基本情報入力シート!Y66)</f>
        <v/>
      </c>
      <c r="O27" s="48"/>
      <c r="P27" s="1085"/>
      <c r="Q27" s="1086"/>
      <c r="R27" s="522" t="str">
        <f>IFERROR(IF(OR('別紙様式3-2（４・５月）'!Z29="ベア加算",'別紙様式3-2（４・５月）'!R29=""),"",P27*VLOOKUP(N27,【参考】数式用!$AD$2:$AH$37,MATCH(O27,【参考】数式用!$K$4:$N$4,0)+1,0)),"")</f>
        <v/>
      </c>
      <c r="S27" s="72"/>
      <c r="T27" s="1087"/>
      <c r="U27" s="1088"/>
      <c r="V27" s="520" t="str">
        <f>IFERROR(IF(AND('別紙様式3-2（４・５月）'!O29="",O27&lt;&gt;""),P27,P27*VLOOKUP(AF27,【参考】数式用4!$EY$3:$GF$106,MATCH(N27,【参考】数式用4!$EY$2:$GF$2,0))),"")</f>
        <v/>
      </c>
      <c r="W27" s="49"/>
      <c r="X27" s="71"/>
      <c r="Y27" s="1055" t="str">
        <f>IFERROR(IF(OR('別紙様式3-2（４・５月）'!Z29="ベア加算",'別紙様式3-2（４・５月）'!R29=""),"",X27*VLOOKUP(N27,【参考】数式用!$AD$2:$AH$37,MATCH(W27,【参考】数式用!$K$4:$N$4,0)+1,0)),"")</f>
        <v/>
      </c>
      <c r="Z27" s="1056"/>
      <c r="AA27" s="72"/>
      <c r="AB27" s="73"/>
      <c r="AC27" s="526" t="str">
        <f>IFERROR(IF(AND('別紙様式3-2（４・５月）'!O29="",W27&lt;&gt;"",W27&lt;&gt;"―"),X27,X27*VLOOKUP(AG27,【参考】数式用4!$EY$3:$GF$106,MATCH(N27,【参考】数式用4!$EY$2:$GF$2,0))),"")</f>
        <v/>
      </c>
      <c r="AD27" s="515" t="str">
        <f t="shared" si="0"/>
        <v/>
      </c>
      <c r="AE27" s="517" t="str">
        <f t="shared" si="1"/>
        <v/>
      </c>
      <c r="AF27" s="413" t="str">
        <f>IF(O27="","",'別紙様式3-2（４・５月）'!O29&amp;'別紙様式3-2（４・５月）'!P29&amp;'別紙様式3-2（４・５月）'!Q29&amp;"から"&amp;O27)</f>
        <v/>
      </c>
      <c r="AG27" s="413" t="str">
        <f>IF(OR(W27="",W27="―"),"",'別紙様式3-2（４・５月）'!O29&amp;'別紙様式3-2（４・５月）'!P29&amp;'別紙様式3-2（４・５月）'!Q29&amp;"から"&amp;W27)</f>
        <v/>
      </c>
    </row>
    <row r="28" spans="1:41" ht="24.95" customHeight="1">
      <c r="A28" s="414">
        <v>15</v>
      </c>
      <c r="B28" s="969" t="str">
        <f>IF(基本情報入力シート!C67="","",基本情報入力シート!C67)</f>
        <v/>
      </c>
      <c r="C28" s="970"/>
      <c r="D28" s="970"/>
      <c r="E28" s="970"/>
      <c r="F28" s="970"/>
      <c r="G28" s="970"/>
      <c r="H28" s="970"/>
      <c r="I28" s="971"/>
      <c r="J28" s="391" t="str">
        <f>IF(基本情報入力シート!M67="","",基本情報入力シート!M67)</f>
        <v/>
      </c>
      <c r="K28" s="392" t="str">
        <f>IF(基本情報入力シート!R67="","",基本情報入力シート!R67)</f>
        <v/>
      </c>
      <c r="L28" s="392" t="str">
        <f>IF(基本情報入力シート!W67="","",基本情報入力シート!W67)</f>
        <v/>
      </c>
      <c r="M28" s="393" t="str">
        <f>IF(基本情報入力シート!X67="","",基本情報入力シート!X67)</f>
        <v/>
      </c>
      <c r="N28" s="394" t="str">
        <f>IF(基本情報入力シート!Y67="","",基本情報入力シート!Y67)</f>
        <v/>
      </c>
      <c r="O28" s="48"/>
      <c r="P28" s="1085"/>
      <c r="Q28" s="1086"/>
      <c r="R28" s="522" t="str">
        <f>IFERROR(IF(OR('別紙様式3-2（４・５月）'!Z30="ベア加算",'別紙様式3-2（４・５月）'!R30=""),"",P28*VLOOKUP(N28,【参考】数式用!$AD$2:$AH$37,MATCH(O28,【参考】数式用!$K$4:$N$4,0)+1,0)),"")</f>
        <v/>
      </c>
      <c r="S28" s="72"/>
      <c r="T28" s="1087"/>
      <c r="U28" s="1088"/>
      <c r="V28" s="520" t="str">
        <f>IFERROR(IF(AND('別紙様式3-2（４・５月）'!O30="",O28&lt;&gt;""),P28,P28*VLOOKUP(AF28,【参考】数式用4!$EY$3:$GF$106,MATCH(N28,【参考】数式用4!$EY$2:$GF$2,0))),"")</f>
        <v/>
      </c>
      <c r="W28" s="49"/>
      <c r="X28" s="71"/>
      <c r="Y28" s="1055" t="str">
        <f>IFERROR(IF(OR('別紙様式3-2（４・５月）'!Z30="ベア加算",'別紙様式3-2（４・５月）'!R30=""),"",X28*VLOOKUP(N28,【参考】数式用!$AD$2:$AH$37,MATCH(W28,【参考】数式用!$K$4:$N$4,0)+1,0)),"")</f>
        <v/>
      </c>
      <c r="Z28" s="1056"/>
      <c r="AA28" s="72"/>
      <c r="AB28" s="73"/>
      <c r="AC28" s="526" t="str">
        <f>IFERROR(IF(AND('別紙様式3-2（４・５月）'!O30="",W28&lt;&gt;"",W28&lt;&gt;"―"),X28,X28*VLOOKUP(AG28,【参考】数式用4!$EY$3:$GF$106,MATCH(N28,【参考】数式用4!$EY$2:$GF$2,0))),"")</f>
        <v/>
      </c>
      <c r="AD28" s="515" t="str">
        <f t="shared" si="0"/>
        <v/>
      </c>
      <c r="AE28" s="517" t="str">
        <f t="shared" si="1"/>
        <v/>
      </c>
      <c r="AF28" s="413" t="str">
        <f>IF(O28="","",'別紙様式3-2（４・５月）'!O30&amp;'別紙様式3-2（４・５月）'!P30&amp;'別紙様式3-2（４・５月）'!Q30&amp;"から"&amp;O28)</f>
        <v/>
      </c>
      <c r="AG28" s="413" t="str">
        <f>IF(OR(W28="",W28="―"),"",'別紙様式3-2（４・５月）'!O30&amp;'別紙様式3-2（４・５月）'!P30&amp;'別紙様式3-2（４・５月）'!Q30&amp;"から"&amp;W28)</f>
        <v/>
      </c>
    </row>
    <row r="29" spans="1:41" ht="24.95" customHeight="1">
      <c r="A29" s="414">
        <v>16</v>
      </c>
      <c r="B29" s="969" t="str">
        <f>IF(基本情報入力シート!C68="","",基本情報入力シート!C68)</f>
        <v/>
      </c>
      <c r="C29" s="970"/>
      <c r="D29" s="970"/>
      <c r="E29" s="970"/>
      <c r="F29" s="970"/>
      <c r="G29" s="970"/>
      <c r="H29" s="970"/>
      <c r="I29" s="971"/>
      <c r="J29" s="392" t="str">
        <f>IF(基本情報入力シート!M68="","",基本情報入力シート!M68)</f>
        <v/>
      </c>
      <c r="K29" s="392" t="str">
        <f>IF(基本情報入力シート!R68="","",基本情報入力シート!R68)</f>
        <v/>
      </c>
      <c r="L29" s="392" t="str">
        <f>IF(基本情報入力シート!W68="","",基本情報入力シート!W68)</f>
        <v/>
      </c>
      <c r="M29" s="415" t="str">
        <f>IF(基本情報入力シート!X68="","",基本情報入力シート!X68)</f>
        <v/>
      </c>
      <c r="N29" s="425" t="str">
        <f>IF(基本情報入力シート!Y68="","",基本情報入力シート!Y68)</f>
        <v/>
      </c>
      <c r="O29" s="426"/>
      <c r="P29" s="1085"/>
      <c r="Q29" s="1086"/>
      <c r="R29" s="522" t="str">
        <f>IFERROR(IF(OR('別紙様式3-2（４・５月）'!Z31="ベア加算",'別紙様式3-2（４・５月）'!R31=""),"",P29*VLOOKUP(N29,【参考】数式用!$AD$2:$AH$37,MATCH(O29,【参考】数式用!$K$4:$N$4,0)+1,0)),"")</f>
        <v/>
      </c>
      <c r="S29" s="72"/>
      <c r="T29" s="1085"/>
      <c r="U29" s="1086"/>
      <c r="V29" s="520" t="str">
        <f>IFERROR(IF(AND('別紙様式3-2（４・５月）'!O31="",O29&lt;&gt;""),P29,P29*VLOOKUP(AF29,【参考】数式用4!$EY$3:$GF$106,MATCH(N29,【参考】数式用4!$EY$2:$GF$2,0))),"")</f>
        <v/>
      </c>
      <c r="W29" s="50"/>
      <c r="X29" s="424"/>
      <c r="Y29" s="1055" t="str">
        <f>IFERROR(IF(OR('別紙様式3-2（４・５月）'!Z31="ベア加算",'別紙様式3-2（４・５月）'!R31=""),"",X29*VLOOKUP(N29,【参考】数式用!$AD$2:$AH$37,MATCH(W29,【参考】数式用!$K$4:$N$4,0)+1,0)),"")</f>
        <v/>
      </c>
      <c r="Z29" s="1056"/>
      <c r="AA29" s="72"/>
      <c r="AB29" s="424"/>
      <c r="AC29" s="526" t="str">
        <f>IFERROR(IF(AND('別紙様式3-2（４・５月）'!O31="",W29&lt;&gt;"",W29&lt;&gt;"―"),X29,X29*VLOOKUP(AG29,【参考】数式用4!$EY$3:$GF$106,MATCH(N29,【参考】数式用4!$EY$2:$GF$2,0))),"")</f>
        <v/>
      </c>
      <c r="AD29" s="515" t="str">
        <f t="shared" si="0"/>
        <v/>
      </c>
      <c r="AE29" s="517" t="str">
        <f t="shared" si="1"/>
        <v/>
      </c>
      <c r="AF29" s="413" t="str">
        <f>IF(O29="","",'別紙様式3-2（４・５月）'!O31&amp;'別紙様式3-2（４・５月）'!P31&amp;'別紙様式3-2（４・５月）'!Q31&amp;"から"&amp;O29)</f>
        <v/>
      </c>
      <c r="AG29" s="413" t="str">
        <f>IF(OR(W29="",W29="―"),"",'別紙様式3-2（４・５月）'!O31&amp;'別紙様式3-2（４・５月）'!P31&amp;'別紙様式3-2（４・５月）'!Q31&amp;"から"&amp;W29)</f>
        <v/>
      </c>
    </row>
    <row r="30" spans="1:41" s="360" customFormat="1" ht="24.95" customHeight="1">
      <c r="A30" s="414">
        <v>17</v>
      </c>
      <c r="B30" s="969" t="str">
        <f>IF(基本情報入力シート!C69="","",基本情報入力シート!C69)</f>
        <v/>
      </c>
      <c r="C30" s="970"/>
      <c r="D30" s="970"/>
      <c r="E30" s="970"/>
      <c r="F30" s="970"/>
      <c r="G30" s="970"/>
      <c r="H30" s="970"/>
      <c r="I30" s="971"/>
      <c r="J30" s="391" t="str">
        <f>IF(基本情報入力シート!M69="","",基本情報入力シート!M69)</f>
        <v/>
      </c>
      <c r="K30" s="392" t="str">
        <f>IF(基本情報入力シート!R69="","",基本情報入力シート!R69)</f>
        <v/>
      </c>
      <c r="L30" s="392" t="str">
        <f>IF(基本情報入力シート!W69="","",基本情報入力シート!W69)</f>
        <v/>
      </c>
      <c r="M30" s="393" t="str">
        <f>IF(基本情報入力シート!X69="","",基本情報入力シート!X69)</f>
        <v/>
      </c>
      <c r="N30" s="394" t="str">
        <f>IF(基本情報入力シート!Y69="","",基本情報入力シート!Y69)</f>
        <v/>
      </c>
      <c r="O30" s="48"/>
      <c r="P30" s="1085"/>
      <c r="Q30" s="1086"/>
      <c r="R30" s="522" t="str">
        <f>IFERROR(IF(OR('別紙様式3-2（４・５月）'!Z32="ベア加算",'別紙様式3-2（４・５月）'!R32=""),"",P30*VLOOKUP(N30,【参考】数式用!$AD$2:$AH$37,MATCH(O30,【参考】数式用!$K$4:$N$4,0)+1,0)),"")</f>
        <v/>
      </c>
      <c r="S30" s="72"/>
      <c r="T30" s="1087"/>
      <c r="U30" s="1088"/>
      <c r="V30" s="520" t="str">
        <f>IFERROR(IF(AND('別紙様式3-2（４・５月）'!O32="",O30&lt;&gt;""),P30,P30*VLOOKUP(AF30,【参考】数式用4!$EY$3:$GF$106,MATCH(N30,【参考】数式用4!$EY$2:$GF$2,0))),"")</f>
        <v/>
      </c>
      <c r="W30" s="49"/>
      <c r="X30" s="71"/>
      <c r="Y30" s="1055" t="str">
        <f>IFERROR(IF(OR('別紙様式3-2（４・５月）'!Z32="ベア加算",'別紙様式3-2（４・５月）'!R32=""),"",X30*VLOOKUP(N30,【参考】数式用!$AD$2:$AH$37,MATCH(W30,【参考】数式用!$K$4:$N$4,0)+1,0)),"")</f>
        <v/>
      </c>
      <c r="Z30" s="1056"/>
      <c r="AA30" s="72"/>
      <c r="AB30" s="73"/>
      <c r="AC30" s="526" t="str">
        <f>IFERROR(IF(AND('別紙様式3-2（４・５月）'!O32="",W30&lt;&gt;"",W30&lt;&gt;"―"),X30,X30*VLOOKUP(AG30,【参考】数式用4!$EY$3:$GF$106,MATCH(N30,【参考】数式用4!$EY$2:$GF$2,0))),"")</f>
        <v/>
      </c>
      <c r="AD30" s="515" t="str">
        <f t="shared" si="0"/>
        <v/>
      </c>
      <c r="AE30" s="517" t="str">
        <f t="shared" si="1"/>
        <v/>
      </c>
      <c r="AF30" s="413" t="str">
        <f>IF(O30="","",'別紙様式3-2（４・５月）'!O32&amp;'別紙様式3-2（４・５月）'!P32&amp;'別紙様式3-2（４・５月）'!Q32&amp;"から"&amp;O30)</f>
        <v/>
      </c>
      <c r="AG30" s="413" t="str">
        <f>IF(OR(W30="",W30="―"),"",'別紙様式3-2（４・５月）'!O32&amp;'別紙様式3-2（４・５月）'!P32&amp;'別紙様式3-2（４・５月）'!Q32&amp;"から"&amp;W30)</f>
        <v/>
      </c>
      <c r="AH30" s="361"/>
      <c r="AI30" s="361"/>
      <c r="AJ30" s="361"/>
      <c r="AK30" s="361"/>
      <c r="AL30" s="361"/>
      <c r="AM30" s="361"/>
      <c r="AN30" s="361"/>
      <c r="AO30" s="361"/>
    </row>
    <row r="31" spans="1:41" s="360" customFormat="1" ht="24.95" customHeight="1">
      <c r="A31" s="414">
        <v>18</v>
      </c>
      <c r="B31" s="969" t="str">
        <f>IF(基本情報入力シート!C70="","",基本情報入力シート!C70)</f>
        <v/>
      </c>
      <c r="C31" s="970"/>
      <c r="D31" s="970"/>
      <c r="E31" s="970"/>
      <c r="F31" s="970"/>
      <c r="G31" s="970"/>
      <c r="H31" s="970"/>
      <c r="I31" s="971"/>
      <c r="J31" s="391" t="str">
        <f>IF(基本情報入力シート!M70="","",基本情報入力シート!M70)</f>
        <v/>
      </c>
      <c r="K31" s="392" t="str">
        <f>IF(基本情報入力シート!R70="","",基本情報入力シート!R70)</f>
        <v/>
      </c>
      <c r="L31" s="392" t="str">
        <f>IF(基本情報入力シート!W70="","",基本情報入力シート!W70)</f>
        <v/>
      </c>
      <c r="M31" s="393" t="str">
        <f>IF(基本情報入力シート!X70="","",基本情報入力シート!X70)</f>
        <v/>
      </c>
      <c r="N31" s="394" t="str">
        <f>IF(基本情報入力シート!Y70="","",基本情報入力シート!Y70)</f>
        <v/>
      </c>
      <c r="O31" s="48"/>
      <c r="P31" s="1085"/>
      <c r="Q31" s="1086"/>
      <c r="R31" s="522" t="str">
        <f>IFERROR(IF(OR('別紙様式3-2（４・５月）'!Z33="ベア加算",'別紙様式3-2（４・５月）'!R33=""),"",P31*VLOOKUP(N31,【参考】数式用!$AD$2:$AH$37,MATCH(O31,【参考】数式用!$K$4:$N$4,0)+1,0)),"")</f>
        <v/>
      </c>
      <c r="S31" s="72"/>
      <c r="T31" s="1087"/>
      <c r="U31" s="1088"/>
      <c r="V31" s="520" t="str">
        <f>IFERROR(IF(AND('別紙様式3-2（４・５月）'!O33="",O31&lt;&gt;""),P31,P31*VLOOKUP(AF31,【参考】数式用4!$EY$3:$GF$106,MATCH(N31,【参考】数式用4!$EY$2:$GF$2,0))),"")</f>
        <v/>
      </c>
      <c r="W31" s="49"/>
      <c r="X31" s="71"/>
      <c r="Y31" s="1055" t="str">
        <f>IFERROR(IF(OR('別紙様式3-2（４・５月）'!Z33="ベア加算",'別紙様式3-2（４・５月）'!R33=""),"",X31*VLOOKUP(N31,【参考】数式用!$AD$2:$AH$37,MATCH(W31,【参考】数式用!$K$4:$N$4,0)+1,0)),"")</f>
        <v/>
      </c>
      <c r="Z31" s="1056"/>
      <c r="AA31" s="72"/>
      <c r="AB31" s="73"/>
      <c r="AC31" s="526" t="str">
        <f>IFERROR(IF(AND('別紙様式3-2（４・５月）'!O33="",W31&lt;&gt;"",W31&lt;&gt;"―"),X31,X31*VLOOKUP(AG31,【参考】数式用4!$EY$3:$GF$106,MATCH(N31,【参考】数式用4!$EY$2:$GF$2,0))),"")</f>
        <v/>
      </c>
      <c r="AD31" s="515" t="str">
        <f t="shared" si="0"/>
        <v/>
      </c>
      <c r="AE31" s="517" t="str">
        <f t="shared" si="1"/>
        <v/>
      </c>
      <c r="AF31" s="413" t="str">
        <f>IF(O31="","",'別紙様式3-2（４・５月）'!O33&amp;'別紙様式3-2（４・５月）'!P33&amp;'別紙様式3-2（４・５月）'!Q33&amp;"から"&amp;O31)</f>
        <v/>
      </c>
      <c r="AG31" s="413" t="str">
        <f>IF(OR(W31="",W31="―"),"",'別紙様式3-2（４・５月）'!O33&amp;'別紙様式3-2（４・５月）'!P33&amp;'別紙様式3-2（４・５月）'!Q33&amp;"から"&amp;W31)</f>
        <v/>
      </c>
      <c r="AH31" s="361"/>
      <c r="AI31" s="361"/>
      <c r="AJ31" s="361"/>
      <c r="AK31" s="361"/>
      <c r="AL31" s="361"/>
      <c r="AM31" s="361"/>
      <c r="AN31" s="361"/>
      <c r="AO31" s="361"/>
    </row>
    <row r="32" spans="1:41" s="360" customFormat="1" ht="24.95" customHeight="1">
      <c r="A32" s="414">
        <v>19</v>
      </c>
      <c r="B32" s="969" t="str">
        <f>IF(基本情報入力シート!C71="","",基本情報入力シート!C71)</f>
        <v/>
      </c>
      <c r="C32" s="970"/>
      <c r="D32" s="970"/>
      <c r="E32" s="970"/>
      <c r="F32" s="970"/>
      <c r="G32" s="970"/>
      <c r="H32" s="970"/>
      <c r="I32" s="971"/>
      <c r="J32" s="391" t="str">
        <f>IF(基本情報入力シート!M71="","",基本情報入力シート!M71)</f>
        <v/>
      </c>
      <c r="K32" s="392" t="str">
        <f>IF(基本情報入力シート!R71="","",基本情報入力シート!R71)</f>
        <v/>
      </c>
      <c r="L32" s="392" t="str">
        <f>IF(基本情報入力シート!W71="","",基本情報入力シート!W71)</f>
        <v/>
      </c>
      <c r="M32" s="393" t="str">
        <f>IF(基本情報入力シート!X71="","",基本情報入力シート!X71)</f>
        <v/>
      </c>
      <c r="N32" s="394" t="str">
        <f>IF(基本情報入力シート!Y71="","",基本情報入力シート!Y71)</f>
        <v/>
      </c>
      <c r="O32" s="48"/>
      <c r="P32" s="1085"/>
      <c r="Q32" s="1086"/>
      <c r="R32" s="522" t="str">
        <f>IFERROR(IF(OR('別紙様式3-2（４・５月）'!Z34="ベア加算",'別紙様式3-2（４・５月）'!R34=""),"",P32*VLOOKUP(N32,【参考】数式用!$AD$2:$AH$37,MATCH(O32,【参考】数式用!$K$4:$N$4,0)+1,0)),"")</f>
        <v/>
      </c>
      <c r="S32" s="72"/>
      <c r="T32" s="1087"/>
      <c r="U32" s="1088"/>
      <c r="V32" s="520" t="str">
        <f>IFERROR(IF(AND('別紙様式3-2（４・５月）'!O34="",O32&lt;&gt;""),P32,P32*VLOOKUP(AF32,【参考】数式用4!$EY$3:$GF$106,MATCH(N32,【参考】数式用4!$EY$2:$GF$2,0))),"")</f>
        <v/>
      </c>
      <c r="W32" s="49"/>
      <c r="X32" s="71"/>
      <c r="Y32" s="1055" t="str">
        <f>IFERROR(IF(OR('別紙様式3-2（４・５月）'!Z34="ベア加算",'別紙様式3-2（４・５月）'!R34=""),"",X32*VLOOKUP(N32,【参考】数式用!$AD$2:$AH$37,MATCH(W32,【参考】数式用!$K$4:$N$4,0)+1,0)),"")</f>
        <v/>
      </c>
      <c r="Z32" s="1056"/>
      <c r="AA32" s="72"/>
      <c r="AB32" s="73"/>
      <c r="AC32" s="526" t="str">
        <f>IFERROR(IF(AND('別紙様式3-2（４・５月）'!O34="",W32&lt;&gt;"",W32&lt;&gt;"―"),X32,X32*VLOOKUP(AG32,【参考】数式用4!$EY$3:$GF$106,MATCH(N32,【参考】数式用4!$EY$2:$GF$2,0))),"")</f>
        <v/>
      </c>
      <c r="AD32" s="515" t="str">
        <f t="shared" si="0"/>
        <v/>
      </c>
      <c r="AE32" s="517" t="str">
        <f t="shared" si="1"/>
        <v/>
      </c>
      <c r="AF32" s="413" t="str">
        <f>IF(O32="","",'別紙様式3-2（４・５月）'!O34&amp;'別紙様式3-2（４・５月）'!P34&amp;'別紙様式3-2（４・５月）'!Q34&amp;"から"&amp;O32)</f>
        <v/>
      </c>
      <c r="AG32" s="413" t="str">
        <f>IF(OR(W32="",W32="―"),"",'別紙様式3-2（４・５月）'!O34&amp;'別紙様式3-2（４・５月）'!P34&amp;'別紙様式3-2（４・５月）'!Q34&amp;"から"&amp;W32)</f>
        <v/>
      </c>
      <c r="AH32" s="361"/>
      <c r="AI32" s="361"/>
      <c r="AJ32" s="361"/>
      <c r="AK32" s="361"/>
      <c r="AL32" s="361"/>
      <c r="AM32" s="361"/>
      <c r="AN32" s="361"/>
      <c r="AO32" s="361"/>
    </row>
    <row r="33" spans="1:41" s="360" customFormat="1" ht="24.95" customHeight="1">
      <c r="A33" s="414">
        <v>20</v>
      </c>
      <c r="B33" s="969" t="str">
        <f>IF(基本情報入力シート!C72="","",基本情報入力シート!C72)</f>
        <v/>
      </c>
      <c r="C33" s="970"/>
      <c r="D33" s="970"/>
      <c r="E33" s="970"/>
      <c r="F33" s="970"/>
      <c r="G33" s="970"/>
      <c r="H33" s="970"/>
      <c r="I33" s="971"/>
      <c r="J33" s="391" t="str">
        <f>IF(基本情報入力シート!M72="","",基本情報入力シート!M72)</f>
        <v/>
      </c>
      <c r="K33" s="392" t="str">
        <f>IF(基本情報入力シート!R72="","",基本情報入力シート!R72)</f>
        <v/>
      </c>
      <c r="L33" s="392" t="str">
        <f>IF(基本情報入力シート!W72="","",基本情報入力シート!W72)</f>
        <v/>
      </c>
      <c r="M33" s="393" t="str">
        <f>IF(基本情報入力シート!X72="","",基本情報入力シート!X72)</f>
        <v/>
      </c>
      <c r="N33" s="394" t="str">
        <f>IF(基本情報入力シート!Y72="","",基本情報入力シート!Y72)</f>
        <v/>
      </c>
      <c r="O33" s="48"/>
      <c r="P33" s="1085"/>
      <c r="Q33" s="1086"/>
      <c r="R33" s="522" t="str">
        <f>IFERROR(IF(OR('別紙様式3-2（４・５月）'!Z35="ベア加算",'別紙様式3-2（４・５月）'!R35=""),"",P33*VLOOKUP(N33,【参考】数式用!$AD$2:$AH$37,MATCH(O33,【参考】数式用!$K$4:$N$4,0)+1,0)),"")</f>
        <v/>
      </c>
      <c r="S33" s="72"/>
      <c r="T33" s="1087"/>
      <c r="U33" s="1088"/>
      <c r="V33" s="520" t="str">
        <f>IFERROR(IF(AND('別紙様式3-2（４・５月）'!O35="",O33&lt;&gt;""),P33,P33*VLOOKUP(AF33,【参考】数式用4!$EY$3:$GF$106,MATCH(N33,【参考】数式用4!$EY$2:$GF$2,0))),"")</f>
        <v/>
      </c>
      <c r="W33" s="49"/>
      <c r="X33" s="71"/>
      <c r="Y33" s="1055" t="str">
        <f>IFERROR(IF(OR('別紙様式3-2（４・５月）'!Z35="ベア加算",'別紙様式3-2（４・５月）'!R35=""),"",X33*VLOOKUP(N33,【参考】数式用!$AD$2:$AH$37,MATCH(W33,【参考】数式用!$K$4:$N$4,0)+1,0)),"")</f>
        <v/>
      </c>
      <c r="Z33" s="1056"/>
      <c r="AA33" s="72"/>
      <c r="AB33" s="73"/>
      <c r="AC33" s="526" t="str">
        <f>IFERROR(IF(AND('別紙様式3-2（４・５月）'!O35="",W33&lt;&gt;"",W33&lt;&gt;"―"),X33,X33*VLOOKUP(AG33,【参考】数式用4!$EY$3:$GF$106,MATCH(N33,【参考】数式用4!$EY$2:$GF$2,0))),"")</f>
        <v/>
      </c>
      <c r="AD33" s="515" t="str">
        <f t="shared" si="0"/>
        <v/>
      </c>
      <c r="AE33" s="517" t="str">
        <f t="shared" si="1"/>
        <v/>
      </c>
      <c r="AF33" s="413" t="str">
        <f>IF(O33="","",'別紙様式3-2（４・５月）'!O35&amp;'別紙様式3-2（４・５月）'!P35&amp;'別紙様式3-2（４・５月）'!Q35&amp;"から"&amp;O33)</f>
        <v/>
      </c>
      <c r="AG33" s="413" t="str">
        <f>IF(OR(W33="",W33="―"),"",'別紙様式3-2（４・５月）'!O35&amp;'別紙様式3-2（４・５月）'!P35&amp;'別紙様式3-2（４・５月）'!Q35&amp;"から"&amp;W33)</f>
        <v/>
      </c>
      <c r="AH33" s="361"/>
      <c r="AI33" s="361"/>
      <c r="AJ33" s="361"/>
      <c r="AK33" s="361"/>
      <c r="AL33" s="361"/>
      <c r="AM33" s="361"/>
      <c r="AN33" s="361"/>
      <c r="AO33" s="361"/>
    </row>
    <row r="34" spans="1:41" s="360" customFormat="1" ht="24.95" customHeight="1">
      <c r="A34" s="414">
        <v>21</v>
      </c>
      <c r="B34" s="969" t="str">
        <f>IF(基本情報入力シート!C73="","",基本情報入力シート!C73)</f>
        <v/>
      </c>
      <c r="C34" s="970"/>
      <c r="D34" s="970"/>
      <c r="E34" s="970"/>
      <c r="F34" s="970"/>
      <c r="G34" s="970"/>
      <c r="H34" s="970"/>
      <c r="I34" s="971"/>
      <c r="J34" s="391" t="str">
        <f>IF(基本情報入力シート!M73="","",基本情報入力シート!M73)</f>
        <v/>
      </c>
      <c r="K34" s="392" t="str">
        <f>IF(基本情報入力シート!R73="","",基本情報入力シート!R73)</f>
        <v/>
      </c>
      <c r="L34" s="392" t="str">
        <f>IF(基本情報入力シート!W73="","",基本情報入力シート!W73)</f>
        <v/>
      </c>
      <c r="M34" s="393" t="str">
        <f>IF(基本情報入力シート!X73="","",基本情報入力シート!X73)</f>
        <v/>
      </c>
      <c r="N34" s="394" t="str">
        <f>IF(基本情報入力シート!Y73="","",基本情報入力シート!Y73)</f>
        <v/>
      </c>
      <c r="O34" s="48"/>
      <c r="P34" s="1085"/>
      <c r="Q34" s="1086"/>
      <c r="R34" s="522" t="str">
        <f>IFERROR(IF(OR('別紙様式3-2（４・５月）'!Z36="ベア加算",'別紙様式3-2（４・５月）'!R36=""),"",P34*VLOOKUP(N34,【参考】数式用!$AD$2:$AH$37,MATCH(O34,【参考】数式用!$K$4:$N$4,0)+1,0)),"")</f>
        <v/>
      </c>
      <c r="S34" s="72"/>
      <c r="T34" s="1087"/>
      <c r="U34" s="1088"/>
      <c r="V34" s="520" t="str">
        <f>IFERROR(IF(AND('別紙様式3-2（４・５月）'!O36="",O34&lt;&gt;""),P34,P34*VLOOKUP(AF34,【参考】数式用4!$EY$3:$GF$106,MATCH(N34,【参考】数式用4!$EY$2:$GF$2,0))),"")</f>
        <v/>
      </c>
      <c r="W34" s="49"/>
      <c r="X34" s="71"/>
      <c r="Y34" s="1055" t="str">
        <f>IFERROR(IF(OR('別紙様式3-2（４・５月）'!Z36="ベア加算",'別紙様式3-2（４・５月）'!R36=""),"",X34*VLOOKUP(N34,【参考】数式用!$AD$2:$AH$37,MATCH(W34,【参考】数式用!$K$4:$N$4,0)+1,0)),"")</f>
        <v/>
      </c>
      <c r="Z34" s="1056"/>
      <c r="AA34" s="72"/>
      <c r="AB34" s="73"/>
      <c r="AC34" s="526" t="str">
        <f>IFERROR(IF(AND('別紙様式3-2（４・５月）'!O36="",W34&lt;&gt;"",W34&lt;&gt;"―"),X34,X34*VLOOKUP(AG34,【参考】数式用4!$EY$3:$GF$106,MATCH(N34,【参考】数式用4!$EY$2:$GF$2,0))),"")</f>
        <v/>
      </c>
      <c r="AD34" s="515" t="str">
        <f t="shared" si="0"/>
        <v/>
      </c>
      <c r="AE34" s="517" t="str">
        <f t="shared" si="1"/>
        <v/>
      </c>
      <c r="AF34" s="413" t="str">
        <f>IF(O34="","",'別紙様式3-2（４・５月）'!O36&amp;'別紙様式3-2（４・５月）'!P36&amp;'別紙様式3-2（４・５月）'!Q36&amp;"から"&amp;O34)</f>
        <v/>
      </c>
      <c r="AG34" s="413" t="str">
        <f>IF(OR(W34="",W34="―"),"",'別紙様式3-2（４・５月）'!O36&amp;'別紙様式3-2（４・５月）'!P36&amp;'別紙様式3-2（４・５月）'!Q36&amp;"から"&amp;W34)</f>
        <v/>
      </c>
      <c r="AH34" s="361"/>
      <c r="AI34" s="361"/>
      <c r="AJ34" s="361"/>
      <c r="AK34" s="361"/>
      <c r="AL34" s="361"/>
      <c r="AM34" s="361"/>
      <c r="AN34" s="361"/>
      <c r="AO34" s="361"/>
    </row>
    <row r="35" spans="1:41" s="360" customFormat="1" ht="24.95" customHeight="1">
      <c r="A35" s="414">
        <v>22</v>
      </c>
      <c r="B35" s="969" t="str">
        <f>IF(基本情報入力シート!C74="","",基本情報入力シート!C74)</f>
        <v/>
      </c>
      <c r="C35" s="970"/>
      <c r="D35" s="970"/>
      <c r="E35" s="970"/>
      <c r="F35" s="970"/>
      <c r="G35" s="970"/>
      <c r="H35" s="970"/>
      <c r="I35" s="971"/>
      <c r="J35" s="391" t="str">
        <f>IF(基本情報入力シート!M74="","",基本情報入力シート!M74)</f>
        <v/>
      </c>
      <c r="K35" s="392" t="str">
        <f>IF(基本情報入力シート!R74="","",基本情報入力シート!R74)</f>
        <v/>
      </c>
      <c r="L35" s="392" t="str">
        <f>IF(基本情報入力シート!W74="","",基本情報入力シート!W74)</f>
        <v/>
      </c>
      <c r="M35" s="393" t="str">
        <f>IF(基本情報入力シート!X74="","",基本情報入力シート!X74)</f>
        <v/>
      </c>
      <c r="N35" s="394" t="str">
        <f>IF(基本情報入力シート!Y74="","",基本情報入力シート!Y74)</f>
        <v/>
      </c>
      <c r="O35" s="48"/>
      <c r="P35" s="1085"/>
      <c r="Q35" s="1086"/>
      <c r="R35" s="522" t="str">
        <f>IFERROR(IF(OR('別紙様式3-2（４・５月）'!Z37="ベア加算",'別紙様式3-2（４・５月）'!R37=""),"",P35*VLOOKUP(N35,【参考】数式用!$AD$2:$AH$37,MATCH(O35,【参考】数式用!$K$4:$N$4,0)+1,0)),"")</f>
        <v/>
      </c>
      <c r="S35" s="72"/>
      <c r="T35" s="1087"/>
      <c r="U35" s="1088"/>
      <c r="V35" s="520" t="str">
        <f>IFERROR(IF(AND('別紙様式3-2（４・５月）'!O37="",O35&lt;&gt;""),P35,P35*VLOOKUP(AF35,【参考】数式用4!$EY$3:$GF$106,MATCH(N35,【参考】数式用4!$EY$2:$GF$2,0))),"")</f>
        <v/>
      </c>
      <c r="W35" s="49"/>
      <c r="X35" s="71"/>
      <c r="Y35" s="1055" t="str">
        <f>IFERROR(IF(OR('別紙様式3-2（４・５月）'!Z37="ベア加算",'別紙様式3-2（４・５月）'!R37=""),"",X35*VLOOKUP(N35,【参考】数式用!$AD$2:$AH$37,MATCH(W35,【参考】数式用!$K$4:$N$4,0)+1,0)),"")</f>
        <v/>
      </c>
      <c r="Z35" s="1056"/>
      <c r="AA35" s="72"/>
      <c r="AB35" s="73"/>
      <c r="AC35" s="526" t="str">
        <f>IFERROR(IF(AND('別紙様式3-2（４・５月）'!O37="",W35&lt;&gt;"",W35&lt;&gt;"―"),X35,X35*VLOOKUP(AG35,【参考】数式用4!$EY$3:$GF$106,MATCH(N35,【参考】数式用4!$EY$2:$GF$2,0))),"")</f>
        <v/>
      </c>
      <c r="AD35" s="515" t="str">
        <f t="shared" si="0"/>
        <v/>
      </c>
      <c r="AE35" s="517" t="str">
        <f t="shared" si="1"/>
        <v/>
      </c>
      <c r="AF35" s="413" t="str">
        <f>IF(O35="","",'別紙様式3-2（４・５月）'!O37&amp;'別紙様式3-2（４・５月）'!P37&amp;'別紙様式3-2（４・５月）'!Q37&amp;"から"&amp;O35)</f>
        <v/>
      </c>
      <c r="AG35" s="413" t="str">
        <f>IF(OR(W35="",W35="―"),"",'別紙様式3-2（４・５月）'!O37&amp;'別紙様式3-2（４・５月）'!P37&amp;'別紙様式3-2（４・５月）'!Q37&amp;"から"&amp;W35)</f>
        <v/>
      </c>
      <c r="AH35" s="361"/>
      <c r="AI35" s="361"/>
      <c r="AJ35" s="361"/>
      <c r="AK35" s="361"/>
      <c r="AL35" s="361"/>
      <c r="AM35" s="361"/>
      <c r="AN35" s="361"/>
      <c r="AO35" s="361"/>
    </row>
    <row r="36" spans="1:41" s="360" customFormat="1" ht="24.95" customHeight="1">
      <c r="A36" s="414">
        <v>23</v>
      </c>
      <c r="B36" s="969" t="str">
        <f>IF(基本情報入力シート!C75="","",基本情報入力シート!C75)</f>
        <v/>
      </c>
      <c r="C36" s="970"/>
      <c r="D36" s="970"/>
      <c r="E36" s="970"/>
      <c r="F36" s="970"/>
      <c r="G36" s="970"/>
      <c r="H36" s="970"/>
      <c r="I36" s="971"/>
      <c r="J36" s="391" t="str">
        <f>IF(基本情報入力シート!M75="","",基本情報入力シート!M75)</f>
        <v/>
      </c>
      <c r="K36" s="392" t="str">
        <f>IF(基本情報入力シート!R75="","",基本情報入力シート!R75)</f>
        <v/>
      </c>
      <c r="L36" s="392" t="str">
        <f>IF(基本情報入力シート!W75="","",基本情報入力シート!W75)</f>
        <v/>
      </c>
      <c r="M36" s="393" t="str">
        <f>IF(基本情報入力シート!X75="","",基本情報入力シート!X75)</f>
        <v/>
      </c>
      <c r="N36" s="394" t="str">
        <f>IF(基本情報入力シート!Y75="","",基本情報入力シート!Y75)</f>
        <v/>
      </c>
      <c r="O36" s="48"/>
      <c r="P36" s="1085"/>
      <c r="Q36" s="1086"/>
      <c r="R36" s="522" t="str">
        <f>IFERROR(IF(OR('別紙様式3-2（４・５月）'!Z38="ベア加算",'別紙様式3-2（４・５月）'!R38=""),"",P36*VLOOKUP(N36,【参考】数式用!$AD$2:$AH$37,MATCH(O36,【参考】数式用!$K$4:$N$4,0)+1,0)),"")</f>
        <v/>
      </c>
      <c r="S36" s="72"/>
      <c r="T36" s="1087"/>
      <c r="U36" s="1088"/>
      <c r="V36" s="520" t="str">
        <f>IFERROR(IF(AND('別紙様式3-2（４・５月）'!O38="",O36&lt;&gt;""),P36,P36*VLOOKUP(AF36,【参考】数式用4!$EY$3:$GF$106,MATCH(N36,【参考】数式用4!$EY$2:$GF$2,0))),"")</f>
        <v/>
      </c>
      <c r="W36" s="49"/>
      <c r="X36" s="71"/>
      <c r="Y36" s="1055" t="str">
        <f>IFERROR(IF(OR('別紙様式3-2（４・５月）'!Z38="ベア加算",'別紙様式3-2（４・５月）'!R38=""),"",X36*VLOOKUP(N36,【参考】数式用!$AD$2:$AH$37,MATCH(W36,【参考】数式用!$K$4:$N$4,0)+1,0)),"")</f>
        <v/>
      </c>
      <c r="Z36" s="1056"/>
      <c r="AA36" s="72"/>
      <c r="AB36" s="73"/>
      <c r="AC36" s="526" t="str">
        <f>IFERROR(IF(AND('別紙様式3-2（４・５月）'!O38="",W36&lt;&gt;"",W36&lt;&gt;"―"),X36,X36*VLOOKUP(AG36,【参考】数式用4!$EY$3:$GF$106,MATCH(N36,【参考】数式用4!$EY$2:$GF$2,0))),"")</f>
        <v/>
      </c>
      <c r="AD36" s="515" t="str">
        <f t="shared" si="0"/>
        <v/>
      </c>
      <c r="AE36" s="517" t="str">
        <f t="shared" si="1"/>
        <v/>
      </c>
      <c r="AF36" s="413" t="str">
        <f>IF(O36="","",'別紙様式3-2（４・５月）'!O38&amp;'別紙様式3-2（４・５月）'!P38&amp;'別紙様式3-2（４・５月）'!Q38&amp;"から"&amp;O36)</f>
        <v/>
      </c>
      <c r="AG36" s="413" t="str">
        <f>IF(OR(W36="",W36="―"),"",'別紙様式3-2（４・５月）'!O38&amp;'別紙様式3-2（４・５月）'!P38&amp;'別紙様式3-2（４・５月）'!Q38&amp;"から"&amp;W36)</f>
        <v/>
      </c>
      <c r="AH36" s="361"/>
      <c r="AI36" s="361"/>
      <c r="AJ36" s="361"/>
      <c r="AK36" s="361"/>
      <c r="AL36" s="361"/>
      <c r="AM36" s="361"/>
      <c r="AN36" s="361"/>
      <c r="AO36" s="361"/>
    </row>
    <row r="37" spans="1:41" s="360" customFormat="1" ht="24.95" customHeight="1">
      <c r="A37" s="414">
        <v>24</v>
      </c>
      <c r="B37" s="969" t="str">
        <f>IF(基本情報入力シート!C76="","",基本情報入力シート!C76)</f>
        <v/>
      </c>
      <c r="C37" s="970"/>
      <c r="D37" s="970"/>
      <c r="E37" s="970"/>
      <c r="F37" s="970"/>
      <c r="G37" s="970"/>
      <c r="H37" s="970"/>
      <c r="I37" s="971"/>
      <c r="J37" s="391" t="str">
        <f>IF(基本情報入力シート!M76="","",基本情報入力シート!M76)</f>
        <v/>
      </c>
      <c r="K37" s="392" t="str">
        <f>IF(基本情報入力シート!R76="","",基本情報入力シート!R76)</f>
        <v/>
      </c>
      <c r="L37" s="392" t="str">
        <f>IF(基本情報入力シート!W76="","",基本情報入力シート!W76)</f>
        <v/>
      </c>
      <c r="M37" s="393" t="str">
        <f>IF(基本情報入力シート!X76="","",基本情報入力シート!X76)</f>
        <v/>
      </c>
      <c r="N37" s="394" t="str">
        <f>IF(基本情報入力シート!Y76="","",基本情報入力シート!Y76)</f>
        <v/>
      </c>
      <c r="O37" s="48"/>
      <c r="P37" s="1085"/>
      <c r="Q37" s="1086"/>
      <c r="R37" s="522" t="str">
        <f>IFERROR(IF(OR('別紙様式3-2（４・５月）'!Z39="ベア加算",'別紙様式3-2（４・５月）'!R39=""),"",P37*VLOOKUP(N37,【参考】数式用!$AD$2:$AH$37,MATCH(O37,【参考】数式用!$K$4:$N$4,0)+1,0)),"")</f>
        <v/>
      </c>
      <c r="S37" s="72"/>
      <c r="T37" s="1087"/>
      <c r="U37" s="1088"/>
      <c r="V37" s="520" t="str">
        <f>IFERROR(IF(AND('別紙様式3-2（４・５月）'!O39="",O37&lt;&gt;""),P37,P37*VLOOKUP(AF37,【参考】数式用4!$EY$3:$GF$106,MATCH(N37,【参考】数式用4!$EY$2:$GF$2,0))),"")</f>
        <v/>
      </c>
      <c r="W37" s="49"/>
      <c r="X37" s="71"/>
      <c r="Y37" s="1055" t="str">
        <f>IFERROR(IF(OR('別紙様式3-2（４・５月）'!Z39="ベア加算",'別紙様式3-2（４・５月）'!R39=""),"",X37*VLOOKUP(N37,【参考】数式用!$AD$2:$AH$37,MATCH(W37,【参考】数式用!$K$4:$N$4,0)+1,0)),"")</f>
        <v/>
      </c>
      <c r="Z37" s="1056"/>
      <c r="AA37" s="72"/>
      <c r="AB37" s="73"/>
      <c r="AC37" s="526" t="str">
        <f>IFERROR(IF(AND('別紙様式3-2（４・５月）'!O39="",W37&lt;&gt;"",W37&lt;&gt;"―"),X37,X37*VLOOKUP(AG37,【参考】数式用4!$EY$3:$GF$106,MATCH(N37,【参考】数式用4!$EY$2:$GF$2,0))),"")</f>
        <v/>
      </c>
      <c r="AD37" s="515" t="str">
        <f t="shared" si="0"/>
        <v/>
      </c>
      <c r="AE37" s="517" t="str">
        <f t="shared" si="1"/>
        <v/>
      </c>
      <c r="AF37" s="413" t="str">
        <f>IF(O37="","",'別紙様式3-2（４・５月）'!O39&amp;'別紙様式3-2（４・５月）'!P39&amp;'別紙様式3-2（４・５月）'!Q39&amp;"から"&amp;O37)</f>
        <v/>
      </c>
      <c r="AG37" s="413" t="str">
        <f>IF(OR(W37="",W37="―"),"",'別紙様式3-2（４・５月）'!O39&amp;'別紙様式3-2（４・５月）'!P39&amp;'別紙様式3-2（４・５月）'!Q39&amp;"から"&amp;W37)</f>
        <v/>
      </c>
      <c r="AH37" s="361"/>
      <c r="AI37" s="361"/>
      <c r="AJ37" s="361"/>
      <c r="AK37" s="361"/>
      <c r="AL37" s="361"/>
      <c r="AM37" s="361"/>
      <c r="AN37" s="361"/>
      <c r="AO37" s="361"/>
    </row>
    <row r="38" spans="1:41" s="360" customFormat="1" ht="24.95" customHeight="1">
      <c r="A38" s="414">
        <v>25</v>
      </c>
      <c r="B38" s="969" t="str">
        <f>IF(基本情報入力シート!C77="","",基本情報入力シート!C77)</f>
        <v/>
      </c>
      <c r="C38" s="970"/>
      <c r="D38" s="970"/>
      <c r="E38" s="970"/>
      <c r="F38" s="970"/>
      <c r="G38" s="970"/>
      <c r="H38" s="970"/>
      <c r="I38" s="971"/>
      <c r="J38" s="391" t="str">
        <f>IF(基本情報入力シート!M77="","",基本情報入力シート!M77)</f>
        <v/>
      </c>
      <c r="K38" s="392" t="str">
        <f>IF(基本情報入力シート!R77="","",基本情報入力シート!R77)</f>
        <v/>
      </c>
      <c r="L38" s="392" t="str">
        <f>IF(基本情報入力シート!W77="","",基本情報入力シート!W77)</f>
        <v/>
      </c>
      <c r="M38" s="393" t="str">
        <f>IF(基本情報入力シート!X77="","",基本情報入力シート!X77)</f>
        <v/>
      </c>
      <c r="N38" s="394" t="str">
        <f>IF(基本情報入力シート!Y77="","",基本情報入力シート!Y77)</f>
        <v/>
      </c>
      <c r="O38" s="48"/>
      <c r="P38" s="1085"/>
      <c r="Q38" s="1086"/>
      <c r="R38" s="522" t="str">
        <f>IFERROR(IF(OR('別紙様式3-2（４・５月）'!Z40="ベア加算",'別紙様式3-2（４・５月）'!R40=""),"",P38*VLOOKUP(N38,【参考】数式用!$AD$2:$AH$37,MATCH(O38,【参考】数式用!$K$4:$N$4,0)+1,0)),"")</f>
        <v/>
      </c>
      <c r="S38" s="72"/>
      <c r="T38" s="1087"/>
      <c r="U38" s="1088"/>
      <c r="V38" s="520" t="str">
        <f>IFERROR(IF(AND('別紙様式3-2（４・５月）'!O40="",O38&lt;&gt;""),P38,P38*VLOOKUP(AF38,【参考】数式用4!$EY$3:$GF$106,MATCH(N38,【参考】数式用4!$EY$2:$GF$2,0))),"")</f>
        <v/>
      </c>
      <c r="W38" s="49"/>
      <c r="X38" s="71"/>
      <c r="Y38" s="1055" t="str">
        <f>IFERROR(IF(OR('別紙様式3-2（４・５月）'!Z40="ベア加算",'別紙様式3-2（４・５月）'!R40=""),"",X38*VLOOKUP(N38,【参考】数式用!$AD$2:$AH$37,MATCH(W38,【参考】数式用!$K$4:$N$4,0)+1,0)),"")</f>
        <v/>
      </c>
      <c r="Z38" s="1056"/>
      <c r="AA38" s="72"/>
      <c r="AB38" s="73"/>
      <c r="AC38" s="526" t="str">
        <f>IFERROR(IF(AND('別紙様式3-2（４・５月）'!O40="",W38&lt;&gt;"",W38&lt;&gt;"―"),X38,X38*VLOOKUP(AG38,【参考】数式用4!$EY$3:$GF$106,MATCH(N38,【参考】数式用4!$EY$2:$GF$2,0))),"")</f>
        <v/>
      </c>
      <c r="AD38" s="515" t="str">
        <f t="shared" si="0"/>
        <v/>
      </c>
      <c r="AE38" s="517" t="str">
        <f t="shared" si="1"/>
        <v/>
      </c>
      <c r="AF38" s="413" t="str">
        <f>IF(O38="","",'別紙様式3-2（４・５月）'!O40&amp;'別紙様式3-2（４・５月）'!P40&amp;'別紙様式3-2（４・５月）'!Q40&amp;"から"&amp;O38)</f>
        <v/>
      </c>
      <c r="AG38" s="413" t="str">
        <f>IF(OR(W38="",W38="―"),"",'別紙様式3-2（４・５月）'!O40&amp;'別紙様式3-2（４・５月）'!P40&amp;'別紙様式3-2（４・５月）'!Q40&amp;"から"&amp;W38)</f>
        <v/>
      </c>
      <c r="AH38" s="361"/>
      <c r="AI38" s="361"/>
      <c r="AJ38" s="361"/>
      <c r="AK38" s="361"/>
      <c r="AL38" s="361"/>
      <c r="AM38" s="361"/>
      <c r="AN38" s="361"/>
      <c r="AO38" s="361"/>
    </row>
    <row r="39" spans="1:41" s="360" customFormat="1" ht="24.95" customHeight="1">
      <c r="A39" s="414">
        <v>26</v>
      </c>
      <c r="B39" s="969" t="str">
        <f>IF(基本情報入力シート!C78="","",基本情報入力シート!C78)</f>
        <v/>
      </c>
      <c r="C39" s="970"/>
      <c r="D39" s="970"/>
      <c r="E39" s="970"/>
      <c r="F39" s="970"/>
      <c r="G39" s="970"/>
      <c r="H39" s="970"/>
      <c r="I39" s="971"/>
      <c r="J39" s="391" t="str">
        <f>IF(基本情報入力シート!M78="","",基本情報入力シート!M78)</f>
        <v/>
      </c>
      <c r="K39" s="392" t="str">
        <f>IF(基本情報入力シート!R78="","",基本情報入力シート!R78)</f>
        <v/>
      </c>
      <c r="L39" s="392" t="str">
        <f>IF(基本情報入力シート!W78="","",基本情報入力シート!W78)</f>
        <v/>
      </c>
      <c r="M39" s="393" t="str">
        <f>IF(基本情報入力シート!X78="","",基本情報入力シート!X78)</f>
        <v/>
      </c>
      <c r="N39" s="394" t="str">
        <f>IF(基本情報入力シート!Y78="","",基本情報入力シート!Y78)</f>
        <v/>
      </c>
      <c r="O39" s="48"/>
      <c r="P39" s="1085"/>
      <c r="Q39" s="1086"/>
      <c r="R39" s="522" t="str">
        <f>IFERROR(IF(OR('別紙様式3-2（４・５月）'!Z41="ベア加算",'別紙様式3-2（４・５月）'!R41=""),"",P39*VLOOKUP(N39,【参考】数式用!$AD$2:$AH$37,MATCH(O39,【参考】数式用!$K$4:$N$4,0)+1,0)),"")</f>
        <v/>
      </c>
      <c r="S39" s="72"/>
      <c r="T39" s="1087"/>
      <c r="U39" s="1088"/>
      <c r="V39" s="520" t="str">
        <f>IFERROR(IF(AND('別紙様式3-2（４・５月）'!O41="",O39&lt;&gt;""),P39,P39*VLOOKUP(AF39,【参考】数式用4!$EY$3:$GF$106,MATCH(N39,【参考】数式用4!$EY$2:$GF$2,0))),"")</f>
        <v/>
      </c>
      <c r="W39" s="49"/>
      <c r="X39" s="71"/>
      <c r="Y39" s="1055" t="str">
        <f>IFERROR(IF(OR('別紙様式3-2（４・５月）'!Z41="ベア加算",'別紙様式3-2（４・５月）'!R41=""),"",X39*VLOOKUP(N39,【参考】数式用!$AD$2:$AH$37,MATCH(W39,【参考】数式用!$K$4:$N$4,0)+1,0)),"")</f>
        <v/>
      </c>
      <c r="Z39" s="1056"/>
      <c r="AA39" s="72"/>
      <c r="AB39" s="73"/>
      <c r="AC39" s="526" t="str">
        <f>IFERROR(IF(AND('別紙様式3-2（４・５月）'!O41="",W39&lt;&gt;"",W39&lt;&gt;"―"),X39,X39*VLOOKUP(AG39,【参考】数式用4!$EY$3:$GF$106,MATCH(N39,【参考】数式用4!$EY$2:$GF$2,0))),"")</f>
        <v/>
      </c>
      <c r="AD39" s="515" t="str">
        <f t="shared" si="0"/>
        <v/>
      </c>
      <c r="AE39" s="517" t="str">
        <f t="shared" si="1"/>
        <v/>
      </c>
      <c r="AF39" s="413" t="str">
        <f>IF(O39="","",'別紙様式3-2（４・５月）'!O41&amp;'別紙様式3-2（４・５月）'!P41&amp;'別紙様式3-2（４・５月）'!Q41&amp;"から"&amp;O39)</f>
        <v/>
      </c>
      <c r="AG39" s="413" t="str">
        <f>IF(OR(W39="",W39="―"),"",'別紙様式3-2（４・５月）'!O41&amp;'別紙様式3-2（４・５月）'!P41&amp;'別紙様式3-2（４・５月）'!Q41&amp;"から"&amp;W39)</f>
        <v/>
      </c>
      <c r="AH39" s="361"/>
      <c r="AI39" s="361"/>
      <c r="AJ39" s="361"/>
      <c r="AK39" s="361"/>
      <c r="AL39" s="361"/>
      <c r="AM39" s="361"/>
      <c r="AN39" s="361"/>
      <c r="AO39" s="361"/>
    </row>
    <row r="40" spans="1:41" s="360" customFormat="1" ht="24.95" customHeight="1">
      <c r="A40" s="414">
        <v>27</v>
      </c>
      <c r="B40" s="969" t="str">
        <f>IF(基本情報入力シート!C79="","",基本情報入力シート!C79)</f>
        <v/>
      </c>
      <c r="C40" s="970"/>
      <c r="D40" s="970"/>
      <c r="E40" s="970"/>
      <c r="F40" s="970"/>
      <c r="G40" s="970"/>
      <c r="H40" s="970"/>
      <c r="I40" s="971"/>
      <c r="J40" s="391" t="str">
        <f>IF(基本情報入力シート!M79="","",基本情報入力シート!M79)</f>
        <v/>
      </c>
      <c r="K40" s="392" t="str">
        <f>IF(基本情報入力シート!R79="","",基本情報入力シート!R79)</f>
        <v/>
      </c>
      <c r="L40" s="392" t="str">
        <f>IF(基本情報入力シート!W79="","",基本情報入力シート!W79)</f>
        <v/>
      </c>
      <c r="M40" s="393" t="str">
        <f>IF(基本情報入力シート!X79="","",基本情報入力シート!X79)</f>
        <v/>
      </c>
      <c r="N40" s="394" t="str">
        <f>IF(基本情報入力シート!Y79="","",基本情報入力シート!Y79)</f>
        <v/>
      </c>
      <c r="O40" s="48"/>
      <c r="P40" s="1085"/>
      <c r="Q40" s="1086"/>
      <c r="R40" s="522" t="str">
        <f>IFERROR(IF(OR('別紙様式3-2（４・５月）'!Z42="ベア加算",'別紙様式3-2（４・５月）'!R42=""),"",P40*VLOOKUP(N40,【参考】数式用!$AD$2:$AH$37,MATCH(O40,【参考】数式用!$K$4:$N$4,0)+1,0)),"")</f>
        <v/>
      </c>
      <c r="S40" s="72"/>
      <c r="T40" s="1087"/>
      <c r="U40" s="1088"/>
      <c r="V40" s="520" t="str">
        <f>IFERROR(IF(AND('別紙様式3-2（４・５月）'!O42="",O40&lt;&gt;""),P40,P40*VLOOKUP(AF40,【参考】数式用4!$EY$3:$GF$106,MATCH(N40,【参考】数式用4!$EY$2:$GF$2,0))),"")</f>
        <v/>
      </c>
      <c r="W40" s="49"/>
      <c r="X40" s="71"/>
      <c r="Y40" s="1055" t="str">
        <f>IFERROR(IF(OR('別紙様式3-2（４・５月）'!Z42="ベア加算",'別紙様式3-2（４・５月）'!R42=""),"",X40*VLOOKUP(N40,【参考】数式用!$AD$2:$AH$37,MATCH(W40,【参考】数式用!$K$4:$N$4,0)+1,0)),"")</f>
        <v/>
      </c>
      <c r="Z40" s="1056"/>
      <c r="AA40" s="72"/>
      <c r="AB40" s="73"/>
      <c r="AC40" s="526" t="str">
        <f>IFERROR(IF(AND('別紙様式3-2（４・５月）'!O42="",W40&lt;&gt;"",W40&lt;&gt;"―"),X40,X40*VLOOKUP(AG40,【参考】数式用4!$EY$3:$GF$106,MATCH(N40,【参考】数式用4!$EY$2:$GF$2,0))),"")</f>
        <v/>
      </c>
      <c r="AD40" s="515" t="str">
        <f t="shared" si="0"/>
        <v/>
      </c>
      <c r="AE40" s="517" t="str">
        <f t="shared" si="1"/>
        <v/>
      </c>
      <c r="AF40" s="413" t="str">
        <f>IF(O40="","",'別紙様式3-2（４・５月）'!O42&amp;'別紙様式3-2（４・５月）'!P42&amp;'別紙様式3-2（４・５月）'!Q42&amp;"から"&amp;O40)</f>
        <v/>
      </c>
      <c r="AG40" s="413" t="str">
        <f>IF(OR(W40="",W40="―"),"",'別紙様式3-2（４・５月）'!O42&amp;'別紙様式3-2（４・５月）'!P42&amp;'別紙様式3-2（４・５月）'!Q42&amp;"から"&amp;W40)</f>
        <v/>
      </c>
      <c r="AH40" s="361"/>
      <c r="AI40" s="361"/>
      <c r="AJ40" s="361"/>
      <c r="AK40" s="361"/>
      <c r="AL40" s="361"/>
      <c r="AM40" s="361"/>
      <c r="AN40" s="361"/>
      <c r="AO40" s="361"/>
    </row>
    <row r="41" spans="1:41" s="360" customFormat="1" ht="24.95" customHeight="1">
      <c r="A41" s="414">
        <v>28</v>
      </c>
      <c r="B41" s="969" t="str">
        <f>IF(基本情報入力シート!C80="","",基本情報入力シート!C80)</f>
        <v/>
      </c>
      <c r="C41" s="970"/>
      <c r="D41" s="970"/>
      <c r="E41" s="970"/>
      <c r="F41" s="970"/>
      <c r="G41" s="970"/>
      <c r="H41" s="970"/>
      <c r="I41" s="971"/>
      <c r="J41" s="391" t="str">
        <f>IF(基本情報入力シート!M80="","",基本情報入力シート!M80)</f>
        <v/>
      </c>
      <c r="K41" s="392" t="str">
        <f>IF(基本情報入力シート!R80="","",基本情報入力シート!R80)</f>
        <v/>
      </c>
      <c r="L41" s="392" t="str">
        <f>IF(基本情報入力シート!W80="","",基本情報入力シート!W80)</f>
        <v/>
      </c>
      <c r="M41" s="393" t="str">
        <f>IF(基本情報入力シート!X80="","",基本情報入力シート!X80)</f>
        <v/>
      </c>
      <c r="N41" s="394" t="str">
        <f>IF(基本情報入力シート!Y80="","",基本情報入力シート!Y80)</f>
        <v/>
      </c>
      <c r="O41" s="48"/>
      <c r="P41" s="1085"/>
      <c r="Q41" s="1086"/>
      <c r="R41" s="522" t="str">
        <f>IFERROR(IF(OR('別紙様式3-2（４・５月）'!Z43="ベア加算",'別紙様式3-2（４・５月）'!R43=""),"",P41*VLOOKUP(N41,【参考】数式用!$AD$2:$AH$37,MATCH(O41,【参考】数式用!$K$4:$N$4,0)+1,0)),"")</f>
        <v/>
      </c>
      <c r="S41" s="72"/>
      <c r="T41" s="1087"/>
      <c r="U41" s="1088"/>
      <c r="V41" s="520" t="str">
        <f>IFERROR(IF(AND('別紙様式3-2（４・５月）'!O43="",O41&lt;&gt;""),P41,P41*VLOOKUP(AF41,【参考】数式用4!$EY$3:$GF$106,MATCH(N41,【参考】数式用4!$EY$2:$GF$2,0))),"")</f>
        <v/>
      </c>
      <c r="W41" s="49"/>
      <c r="X41" s="71"/>
      <c r="Y41" s="1055" t="str">
        <f>IFERROR(IF(OR('別紙様式3-2（４・５月）'!Z43="ベア加算",'別紙様式3-2（４・５月）'!R43=""),"",X41*VLOOKUP(N41,【参考】数式用!$AD$2:$AH$37,MATCH(W41,【参考】数式用!$K$4:$N$4,0)+1,0)),"")</f>
        <v/>
      </c>
      <c r="Z41" s="1056"/>
      <c r="AA41" s="72"/>
      <c r="AB41" s="73"/>
      <c r="AC41" s="526" t="str">
        <f>IFERROR(IF(AND('別紙様式3-2（４・５月）'!O43="",W41&lt;&gt;"",W41&lt;&gt;"―"),X41,X41*VLOOKUP(AG41,【参考】数式用4!$EY$3:$GF$106,MATCH(N41,【参考】数式用4!$EY$2:$GF$2,0))),"")</f>
        <v/>
      </c>
      <c r="AD41" s="515" t="str">
        <f t="shared" si="0"/>
        <v/>
      </c>
      <c r="AE41" s="517" t="str">
        <f t="shared" si="1"/>
        <v/>
      </c>
      <c r="AF41" s="413" t="str">
        <f>IF(O41="","",'別紙様式3-2（４・５月）'!O43&amp;'別紙様式3-2（４・５月）'!P43&amp;'別紙様式3-2（４・５月）'!Q43&amp;"から"&amp;O41)</f>
        <v/>
      </c>
      <c r="AG41" s="413" t="str">
        <f>IF(OR(W41="",W41="―"),"",'別紙様式3-2（４・５月）'!O43&amp;'別紙様式3-2（４・５月）'!P43&amp;'別紙様式3-2（４・５月）'!Q43&amp;"から"&amp;W41)</f>
        <v/>
      </c>
      <c r="AH41" s="361"/>
      <c r="AI41" s="361"/>
      <c r="AJ41" s="361"/>
      <c r="AK41" s="361"/>
      <c r="AL41" s="361"/>
      <c r="AM41" s="361"/>
      <c r="AN41" s="361"/>
      <c r="AO41" s="361"/>
    </row>
    <row r="42" spans="1:41" s="360" customFormat="1" ht="24.95" customHeight="1">
      <c r="A42" s="414">
        <v>29</v>
      </c>
      <c r="B42" s="969" t="str">
        <f>IF(基本情報入力シート!C81="","",基本情報入力シート!C81)</f>
        <v/>
      </c>
      <c r="C42" s="970"/>
      <c r="D42" s="970"/>
      <c r="E42" s="970"/>
      <c r="F42" s="970"/>
      <c r="G42" s="970"/>
      <c r="H42" s="970"/>
      <c r="I42" s="971"/>
      <c r="J42" s="391" t="str">
        <f>IF(基本情報入力シート!M81="","",基本情報入力シート!M81)</f>
        <v/>
      </c>
      <c r="K42" s="392" t="str">
        <f>IF(基本情報入力シート!R81="","",基本情報入力シート!R81)</f>
        <v/>
      </c>
      <c r="L42" s="392" t="str">
        <f>IF(基本情報入力シート!W81="","",基本情報入力シート!W81)</f>
        <v/>
      </c>
      <c r="M42" s="393" t="str">
        <f>IF(基本情報入力シート!X81="","",基本情報入力シート!X81)</f>
        <v/>
      </c>
      <c r="N42" s="394" t="str">
        <f>IF(基本情報入力シート!Y81="","",基本情報入力シート!Y81)</f>
        <v/>
      </c>
      <c r="O42" s="48"/>
      <c r="P42" s="1085"/>
      <c r="Q42" s="1086"/>
      <c r="R42" s="522" t="str">
        <f>IFERROR(IF(OR('別紙様式3-2（４・５月）'!Z44="ベア加算",'別紙様式3-2（４・５月）'!R44=""),"",P42*VLOOKUP(N42,【参考】数式用!$AD$2:$AH$37,MATCH(O42,【参考】数式用!$K$4:$N$4,0)+1,0)),"")</f>
        <v/>
      </c>
      <c r="S42" s="72"/>
      <c r="T42" s="1087"/>
      <c r="U42" s="1088"/>
      <c r="V42" s="520" t="str">
        <f>IFERROR(IF(AND('別紙様式3-2（４・５月）'!O44="",O42&lt;&gt;""),P42,P42*VLOOKUP(AF42,【参考】数式用4!$EY$3:$GF$106,MATCH(N42,【参考】数式用4!$EY$2:$GF$2,0))),"")</f>
        <v/>
      </c>
      <c r="W42" s="49"/>
      <c r="X42" s="71"/>
      <c r="Y42" s="1055" t="str">
        <f>IFERROR(IF(OR('別紙様式3-2（４・５月）'!Z44="ベア加算",'別紙様式3-2（４・５月）'!R44=""),"",X42*VLOOKUP(N42,【参考】数式用!$AD$2:$AH$37,MATCH(W42,【参考】数式用!$K$4:$N$4,0)+1,0)),"")</f>
        <v/>
      </c>
      <c r="Z42" s="1056"/>
      <c r="AA42" s="72"/>
      <c r="AB42" s="73"/>
      <c r="AC42" s="526" t="str">
        <f>IFERROR(IF(AND('別紙様式3-2（４・５月）'!O44="",W42&lt;&gt;"",W42&lt;&gt;"―"),X42,X42*VLOOKUP(AG42,【参考】数式用4!$EY$3:$GF$106,MATCH(N42,【参考】数式用4!$EY$2:$GF$2,0))),"")</f>
        <v/>
      </c>
      <c r="AD42" s="515" t="str">
        <f t="shared" si="0"/>
        <v/>
      </c>
      <c r="AE42" s="517" t="str">
        <f t="shared" si="1"/>
        <v/>
      </c>
      <c r="AF42" s="413" t="str">
        <f>IF(O42="","",'別紙様式3-2（４・５月）'!O44&amp;'別紙様式3-2（４・５月）'!P44&amp;'別紙様式3-2（４・５月）'!Q44&amp;"から"&amp;O42)</f>
        <v/>
      </c>
      <c r="AG42" s="413" t="str">
        <f>IF(OR(W42="",W42="―"),"",'別紙様式3-2（４・５月）'!O44&amp;'別紙様式3-2（４・５月）'!P44&amp;'別紙様式3-2（４・５月）'!Q44&amp;"から"&amp;W42)</f>
        <v/>
      </c>
      <c r="AH42" s="361"/>
      <c r="AI42" s="361"/>
      <c r="AJ42" s="361"/>
      <c r="AK42" s="361"/>
      <c r="AL42" s="361"/>
      <c r="AM42" s="361"/>
      <c r="AN42" s="361"/>
      <c r="AO42" s="361"/>
    </row>
    <row r="43" spans="1:41" s="360" customFormat="1" ht="24.95" customHeight="1">
      <c r="A43" s="414">
        <v>30</v>
      </c>
      <c r="B43" s="969" t="str">
        <f>IF(基本情報入力シート!C82="","",基本情報入力シート!C82)</f>
        <v/>
      </c>
      <c r="C43" s="970"/>
      <c r="D43" s="970"/>
      <c r="E43" s="970"/>
      <c r="F43" s="970"/>
      <c r="G43" s="970"/>
      <c r="H43" s="970"/>
      <c r="I43" s="971"/>
      <c r="J43" s="391" t="str">
        <f>IF(基本情報入力シート!M82="","",基本情報入力シート!M82)</f>
        <v/>
      </c>
      <c r="K43" s="392" t="str">
        <f>IF(基本情報入力シート!R82="","",基本情報入力シート!R82)</f>
        <v/>
      </c>
      <c r="L43" s="392" t="str">
        <f>IF(基本情報入力シート!W82="","",基本情報入力シート!W82)</f>
        <v/>
      </c>
      <c r="M43" s="393" t="str">
        <f>IF(基本情報入力シート!X82="","",基本情報入力シート!X82)</f>
        <v/>
      </c>
      <c r="N43" s="394" t="str">
        <f>IF(基本情報入力シート!Y82="","",基本情報入力シート!Y82)</f>
        <v/>
      </c>
      <c r="O43" s="48"/>
      <c r="P43" s="1085"/>
      <c r="Q43" s="1086"/>
      <c r="R43" s="522" t="str">
        <f>IFERROR(IF(OR('別紙様式3-2（４・５月）'!Z45="ベア加算",'別紙様式3-2（４・５月）'!R45=""),"",P43*VLOOKUP(N43,【参考】数式用!$AD$2:$AH$37,MATCH(O43,【参考】数式用!$K$4:$N$4,0)+1,0)),"")</f>
        <v/>
      </c>
      <c r="S43" s="72"/>
      <c r="T43" s="1087"/>
      <c r="U43" s="1088"/>
      <c r="V43" s="520" t="str">
        <f>IFERROR(IF(AND('別紙様式3-2（４・５月）'!O45="",O43&lt;&gt;""),P43,P43*VLOOKUP(AF43,【参考】数式用4!$EY$3:$GF$106,MATCH(N43,【参考】数式用4!$EY$2:$GF$2,0))),"")</f>
        <v/>
      </c>
      <c r="W43" s="49"/>
      <c r="X43" s="71"/>
      <c r="Y43" s="1055" t="str">
        <f>IFERROR(IF(OR('別紙様式3-2（４・５月）'!Z45="ベア加算",'別紙様式3-2（４・５月）'!R45=""),"",X43*VLOOKUP(N43,【参考】数式用!$AD$2:$AH$37,MATCH(W43,【参考】数式用!$K$4:$N$4,0)+1,0)),"")</f>
        <v/>
      </c>
      <c r="Z43" s="1056"/>
      <c r="AA43" s="72"/>
      <c r="AB43" s="73"/>
      <c r="AC43" s="526" t="str">
        <f>IFERROR(IF(AND('別紙様式3-2（４・５月）'!O45="",W43&lt;&gt;"",W43&lt;&gt;"―"),X43,X43*VLOOKUP(AG43,【参考】数式用4!$EY$3:$GF$106,MATCH(N43,【参考】数式用4!$EY$2:$GF$2,0))),"")</f>
        <v/>
      </c>
      <c r="AD43" s="515" t="str">
        <f t="shared" si="0"/>
        <v/>
      </c>
      <c r="AE43" s="517" t="str">
        <f t="shared" si="1"/>
        <v/>
      </c>
      <c r="AF43" s="413" t="str">
        <f>IF(O43="","",'別紙様式3-2（４・５月）'!O45&amp;'別紙様式3-2（４・５月）'!P45&amp;'別紙様式3-2（４・５月）'!Q45&amp;"から"&amp;O43)</f>
        <v/>
      </c>
      <c r="AG43" s="413" t="str">
        <f>IF(OR(W43="",W43="―"),"",'別紙様式3-2（４・５月）'!O45&amp;'別紙様式3-2（４・５月）'!P45&amp;'別紙様式3-2（４・５月）'!Q45&amp;"から"&amp;W43)</f>
        <v/>
      </c>
      <c r="AH43" s="361"/>
      <c r="AI43" s="361"/>
      <c r="AJ43" s="361"/>
      <c r="AK43" s="361"/>
      <c r="AL43" s="361"/>
      <c r="AM43" s="361"/>
      <c r="AN43" s="361"/>
      <c r="AO43" s="361"/>
    </row>
    <row r="44" spans="1:41" s="360" customFormat="1" ht="24.95" customHeight="1">
      <c r="A44" s="414">
        <v>31</v>
      </c>
      <c r="B44" s="969" t="str">
        <f>IF(基本情報入力シート!C83="","",基本情報入力シート!C83)</f>
        <v/>
      </c>
      <c r="C44" s="970"/>
      <c r="D44" s="970"/>
      <c r="E44" s="970"/>
      <c r="F44" s="970"/>
      <c r="G44" s="970"/>
      <c r="H44" s="970"/>
      <c r="I44" s="971"/>
      <c r="J44" s="391" t="str">
        <f>IF(基本情報入力シート!M83="","",基本情報入力シート!M83)</f>
        <v/>
      </c>
      <c r="K44" s="392" t="str">
        <f>IF(基本情報入力シート!R83="","",基本情報入力シート!R83)</f>
        <v/>
      </c>
      <c r="L44" s="392" t="str">
        <f>IF(基本情報入力シート!W83="","",基本情報入力シート!W83)</f>
        <v/>
      </c>
      <c r="M44" s="393" t="str">
        <f>IF(基本情報入力シート!X83="","",基本情報入力シート!X83)</f>
        <v/>
      </c>
      <c r="N44" s="394" t="str">
        <f>IF(基本情報入力シート!Y83="","",基本情報入力シート!Y83)</f>
        <v/>
      </c>
      <c r="O44" s="48"/>
      <c r="P44" s="1085"/>
      <c r="Q44" s="1086"/>
      <c r="R44" s="522" t="str">
        <f>IFERROR(IF(OR('別紙様式3-2（４・５月）'!Z46="ベア加算",'別紙様式3-2（４・５月）'!R46=""),"",P44*VLOOKUP(N44,【参考】数式用!$AD$2:$AH$37,MATCH(O44,【参考】数式用!$K$4:$N$4,0)+1,0)),"")</f>
        <v/>
      </c>
      <c r="S44" s="72"/>
      <c r="T44" s="1087"/>
      <c r="U44" s="1088"/>
      <c r="V44" s="520" t="str">
        <f>IFERROR(IF(AND('別紙様式3-2（４・５月）'!O46="",O44&lt;&gt;""),P44,P44*VLOOKUP(AF44,【参考】数式用4!$EY$3:$GF$106,MATCH(N44,【参考】数式用4!$EY$2:$GF$2,0))),"")</f>
        <v/>
      </c>
      <c r="W44" s="49"/>
      <c r="X44" s="71"/>
      <c r="Y44" s="1055" t="str">
        <f>IFERROR(IF(OR('別紙様式3-2（４・５月）'!Z46="ベア加算",'別紙様式3-2（４・５月）'!R46=""),"",X44*VLOOKUP(N44,【参考】数式用!$AD$2:$AH$37,MATCH(W44,【参考】数式用!$K$4:$N$4,0)+1,0)),"")</f>
        <v/>
      </c>
      <c r="Z44" s="1056"/>
      <c r="AA44" s="72"/>
      <c r="AB44" s="73"/>
      <c r="AC44" s="526" t="str">
        <f>IFERROR(IF(AND('別紙様式3-2（４・５月）'!O46="",W44&lt;&gt;"",W44&lt;&gt;"―"),X44,X44*VLOOKUP(AG44,【参考】数式用4!$EY$3:$GF$106,MATCH(N44,【参考】数式用4!$EY$2:$GF$2,0))),"")</f>
        <v/>
      </c>
      <c r="AD44" s="515" t="str">
        <f t="shared" si="0"/>
        <v/>
      </c>
      <c r="AE44" s="517" t="str">
        <f t="shared" si="1"/>
        <v/>
      </c>
      <c r="AF44" s="413" t="str">
        <f>IF(O44="","",'別紙様式3-2（４・５月）'!O46&amp;'別紙様式3-2（４・５月）'!P46&amp;'別紙様式3-2（４・５月）'!Q46&amp;"から"&amp;O44)</f>
        <v/>
      </c>
      <c r="AG44" s="413" t="str">
        <f>IF(OR(W44="",W44="―"),"",'別紙様式3-2（４・５月）'!O46&amp;'別紙様式3-2（４・５月）'!P46&amp;'別紙様式3-2（４・５月）'!Q46&amp;"から"&amp;W44)</f>
        <v/>
      </c>
      <c r="AH44" s="361"/>
      <c r="AI44" s="361"/>
      <c r="AJ44" s="361"/>
      <c r="AK44" s="361"/>
      <c r="AL44" s="361"/>
      <c r="AM44" s="361"/>
      <c r="AN44" s="361"/>
      <c r="AO44" s="361"/>
    </row>
    <row r="45" spans="1:41" s="360" customFormat="1" ht="24.95" customHeight="1">
      <c r="A45" s="414">
        <v>32</v>
      </c>
      <c r="B45" s="969" t="str">
        <f>IF(基本情報入力シート!C84="","",基本情報入力シート!C84)</f>
        <v/>
      </c>
      <c r="C45" s="970"/>
      <c r="D45" s="970"/>
      <c r="E45" s="970"/>
      <c r="F45" s="970"/>
      <c r="G45" s="970"/>
      <c r="H45" s="970"/>
      <c r="I45" s="971"/>
      <c r="J45" s="391" t="str">
        <f>IF(基本情報入力シート!M84="","",基本情報入力シート!M84)</f>
        <v/>
      </c>
      <c r="K45" s="392" t="str">
        <f>IF(基本情報入力シート!R84="","",基本情報入力シート!R84)</f>
        <v/>
      </c>
      <c r="L45" s="392" t="str">
        <f>IF(基本情報入力シート!W84="","",基本情報入力シート!W84)</f>
        <v/>
      </c>
      <c r="M45" s="393" t="str">
        <f>IF(基本情報入力シート!X84="","",基本情報入力シート!X84)</f>
        <v/>
      </c>
      <c r="N45" s="394" t="str">
        <f>IF(基本情報入力シート!Y84="","",基本情報入力シート!Y84)</f>
        <v/>
      </c>
      <c r="O45" s="48"/>
      <c r="P45" s="1085"/>
      <c r="Q45" s="1086"/>
      <c r="R45" s="522" t="str">
        <f>IFERROR(IF(OR('別紙様式3-2（４・５月）'!Z47="ベア加算",'別紙様式3-2（４・５月）'!R47=""),"",P45*VLOOKUP(N45,【参考】数式用!$AD$2:$AH$37,MATCH(O45,【参考】数式用!$K$4:$N$4,0)+1,0)),"")</f>
        <v/>
      </c>
      <c r="S45" s="72"/>
      <c r="T45" s="1087"/>
      <c r="U45" s="1088"/>
      <c r="V45" s="520" t="str">
        <f>IFERROR(IF(AND('別紙様式3-2（４・５月）'!O47="",O45&lt;&gt;""),P45,P45*VLOOKUP(AF45,【参考】数式用4!$EY$3:$GF$106,MATCH(N45,【参考】数式用4!$EY$2:$GF$2,0))),"")</f>
        <v/>
      </c>
      <c r="W45" s="49"/>
      <c r="X45" s="71"/>
      <c r="Y45" s="1055" t="str">
        <f>IFERROR(IF(OR('別紙様式3-2（４・５月）'!Z47="ベア加算",'別紙様式3-2（４・５月）'!R47=""),"",X45*VLOOKUP(N45,【参考】数式用!$AD$2:$AH$37,MATCH(W45,【参考】数式用!$K$4:$N$4,0)+1,0)),"")</f>
        <v/>
      </c>
      <c r="Z45" s="1056"/>
      <c r="AA45" s="72"/>
      <c r="AB45" s="73"/>
      <c r="AC45" s="526" t="str">
        <f>IFERROR(IF(AND('別紙様式3-2（４・５月）'!O47="",W45&lt;&gt;"",W45&lt;&gt;"―"),X45,X45*VLOOKUP(AG45,【参考】数式用4!$EY$3:$GF$106,MATCH(N45,【参考】数式用4!$EY$2:$GF$2,0))),"")</f>
        <v/>
      </c>
      <c r="AD45" s="515" t="str">
        <f t="shared" si="0"/>
        <v/>
      </c>
      <c r="AE45" s="517" t="str">
        <f t="shared" si="1"/>
        <v/>
      </c>
      <c r="AF45" s="413" t="str">
        <f>IF(O45="","",'別紙様式3-2（４・５月）'!O47&amp;'別紙様式3-2（４・５月）'!P47&amp;'別紙様式3-2（４・５月）'!Q47&amp;"から"&amp;O45)</f>
        <v/>
      </c>
      <c r="AG45" s="413" t="str">
        <f>IF(OR(W45="",W45="―"),"",'別紙様式3-2（４・５月）'!O47&amp;'別紙様式3-2（４・５月）'!P47&amp;'別紙様式3-2（４・５月）'!Q47&amp;"から"&amp;W45)</f>
        <v/>
      </c>
      <c r="AH45" s="361"/>
      <c r="AI45" s="361"/>
      <c r="AJ45" s="361"/>
      <c r="AK45" s="361"/>
      <c r="AL45" s="361"/>
      <c r="AM45" s="361"/>
      <c r="AN45" s="361"/>
      <c r="AO45" s="361"/>
    </row>
    <row r="46" spans="1:41" s="360" customFormat="1" ht="24.95" customHeight="1">
      <c r="A46" s="414">
        <v>33</v>
      </c>
      <c r="B46" s="969" t="str">
        <f>IF(基本情報入力シート!C85="","",基本情報入力シート!C85)</f>
        <v/>
      </c>
      <c r="C46" s="970"/>
      <c r="D46" s="970"/>
      <c r="E46" s="970"/>
      <c r="F46" s="970"/>
      <c r="G46" s="970"/>
      <c r="H46" s="970"/>
      <c r="I46" s="971"/>
      <c r="J46" s="391" t="str">
        <f>IF(基本情報入力シート!M85="","",基本情報入力シート!M85)</f>
        <v/>
      </c>
      <c r="K46" s="392" t="str">
        <f>IF(基本情報入力シート!R85="","",基本情報入力シート!R85)</f>
        <v/>
      </c>
      <c r="L46" s="392" t="str">
        <f>IF(基本情報入力シート!W85="","",基本情報入力シート!W85)</f>
        <v/>
      </c>
      <c r="M46" s="393" t="str">
        <f>IF(基本情報入力シート!X85="","",基本情報入力シート!X85)</f>
        <v/>
      </c>
      <c r="N46" s="394" t="str">
        <f>IF(基本情報入力シート!Y85="","",基本情報入力シート!Y85)</f>
        <v/>
      </c>
      <c r="O46" s="48"/>
      <c r="P46" s="1085"/>
      <c r="Q46" s="1086"/>
      <c r="R46" s="522" t="str">
        <f>IFERROR(IF(OR('別紙様式3-2（４・５月）'!Z48="ベア加算",'別紙様式3-2（４・５月）'!R48=""),"",P46*VLOOKUP(N46,【参考】数式用!$AD$2:$AH$37,MATCH(O46,【参考】数式用!$K$4:$N$4,0)+1,0)),"")</f>
        <v/>
      </c>
      <c r="S46" s="72"/>
      <c r="T46" s="1087"/>
      <c r="U46" s="1088"/>
      <c r="V46" s="520" t="str">
        <f>IFERROR(IF(AND('別紙様式3-2（４・５月）'!O48="",O46&lt;&gt;""),P46,P46*VLOOKUP(AF46,【参考】数式用4!$EY$3:$GF$106,MATCH(N46,【参考】数式用4!$EY$2:$GF$2,0))),"")</f>
        <v/>
      </c>
      <c r="W46" s="49"/>
      <c r="X46" s="71"/>
      <c r="Y46" s="1055" t="str">
        <f>IFERROR(IF(OR('別紙様式3-2（４・５月）'!Z48="ベア加算",'別紙様式3-2（４・５月）'!R48=""),"",X46*VLOOKUP(N46,【参考】数式用!$AD$2:$AH$37,MATCH(W46,【参考】数式用!$K$4:$N$4,0)+1,0)),"")</f>
        <v/>
      </c>
      <c r="Z46" s="1056"/>
      <c r="AA46" s="72"/>
      <c r="AB46" s="73"/>
      <c r="AC46" s="526" t="str">
        <f>IFERROR(IF(AND('別紙様式3-2（４・５月）'!O48="",W46&lt;&gt;"",W46&lt;&gt;"―"),X46,X46*VLOOKUP(AG46,【参考】数式用4!$EY$3:$GF$106,MATCH(N46,【参考】数式用4!$EY$2:$GF$2,0))),"")</f>
        <v/>
      </c>
      <c r="AD46" s="515" t="str">
        <f t="shared" si="0"/>
        <v/>
      </c>
      <c r="AE46" s="517" t="str">
        <f t="shared" si="1"/>
        <v/>
      </c>
      <c r="AF46" s="413" t="str">
        <f>IF(O46="","",'別紙様式3-2（４・５月）'!O48&amp;'別紙様式3-2（４・５月）'!P48&amp;'別紙様式3-2（４・５月）'!Q48&amp;"から"&amp;O46)</f>
        <v/>
      </c>
      <c r="AG46" s="413" t="str">
        <f>IF(OR(W46="",W46="―"),"",'別紙様式3-2（４・５月）'!O48&amp;'別紙様式3-2（４・５月）'!P48&amp;'別紙様式3-2（４・５月）'!Q48&amp;"から"&amp;W46)</f>
        <v/>
      </c>
      <c r="AH46" s="361"/>
      <c r="AI46" s="361"/>
      <c r="AJ46" s="361"/>
      <c r="AK46" s="361"/>
      <c r="AL46" s="361"/>
      <c r="AM46" s="361"/>
      <c r="AN46" s="361"/>
      <c r="AO46" s="361"/>
    </row>
    <row r="47" spans="1:41" s="360" customFormat="1" ht="24.95" customHeight="1">
      <c r="A47" s="414">
        <v>34</v>
      </c>
      <c r="B47" s="969" t="str">
        <f>IF(基本情報入力シート!C86="","",基本情報入力シート!C86)</f>
        <v/>
      </c>
      <c r="C47" s="970"/>
      <c r="D47" s="970"/>
      <c r="E47" s="970"/>
      <c r="F47" s="970"/>
      <c r="G47" s="970"/>
      <c r="H47" s="970"/>
      <c r="I47" s="971"/>
      <c r="J47" s="391" t="str">
        <f>IF(基本情報入力シート!M86="","",基本情報入力シート!M86)</f>
        <v/>
      </c>
      <c r="K47" s="392" t="str">
        <f>IF(基本情報入力シート!R86="","",基本情報入力シート!R86)</f>
        <v/>
      </c>
      <c r="L47" s="392" t="str">
        <f>IF(基本情報入力シート!W86="","",基本情報入力シート!W86)</f>
        <v/>
      </c>
      <c r="M47" s="393" t="str">
        <f>IF(基本情報入力シート!X86="","",基本情報入力シート!X86)</f>
        <v/>
      </c>
      <c r="N47" s="394" t="str">
        <f>IF(基本情報入力シート!Y86="","",基本情報入力シート!Y86)</f>
        <v/>
      </c>
      <c r="O47" s="48"/>
      <c r="P47" s="1085"/>
      <c r="Q47" s="1086"/>
      <c r="R47" s="522" t="str">
        <f>IFERROR(IF(OR('別紙様式3-2（４・５月）'!Z49="ベア加算",'別紙様式3-2（４・５月）'!R49=""),"",P47*VLOOKUP(N47,【参考】数式用!$AD$2:$AH$37,MATCH(O47,【参考】数式用!$K$4:$N$4,0)+1,0)),"")</f>
        <v/>
      </c>
      <c r="S47" s="72"/>
      <c r="T47" s="1087"/>
      <c r="U47" s="1088"/>
      <c r="V47" s="520" t="str">
        <f>IFERROR(IF(AND('別紙様式3-2（４・５月）'!O49="",O47&lt;&gt;""),P47,P47*VLOOKUP(AF47,【参考】数式用4!$EY$3:$GF$106,MATCH(N47,【参考】数式用4!$EY$2:$GF$2,0))),"")</f>
        <v/>
      </c>
      <c r="W47" s="49"/>
      <c r="X47" s="71"/>
      <c r="Y47" s="1055" t="str">
        <f>IFERROR(IF(OR('別紙様式3-2（４・５月）'!Z49="ベア加算",'別紙様式3-2（４・５月）'!R49=""),"",X47*VLOOKUP(N47,【参考】数式用!$AD$2:$AH$37,MATCH(W47,【参考】数式用!$K$4:$N$4,0)+1,0)),"")</f>
        <v/>
      </c>
      <c r="Z47" s="1056"/>
      <c r="AA47" s="72"/>
      <c r="AB47" s="73"/>
      <c r="AC47" s="526" t="str">
        <f>IFERROR(IF(AND('別紙様式3-2（４・５月）'!O49="",W47&lt;&gt;"",W47&lt;&gt;"―"),X47,X47*VLOOKUP(AG47,【参考】数式用4!$EY$3:$GF$106,MATCH(N47,【参考】数式用4!$EY$2:$GF$2,0))),"")</f>
        <v/>
      </c>
      <c r="AD47" s="515" t="str">
        <f t="shared" si="0"/>
        <v/>
      </c>
      <c r="AE47" s="517" t="str">
        <f t="shared" si="1"/>
        <v/>
      </c>
      <c r="AF47" s="413" t="str">
        <f>IF(O47="","",'別紙様式3-2（４・５月）'!O49&amp;'別紙様式3-2（４・５月）'!P49&amp;'別紙様式3-2（４・５月）'!Q49&amp;"から"&amp;O47)</f>
        <v/>
      </c>
      <c r="AG47" s="413" t="str">
        <f>IF(OR(W47="",W47="―"),"",'別紙様式3-2（４・５月）'!O49&amp;'別紙様式3-2（４・５月）'!P49&amp;'別紙様式3-2（４・５月）'!Q49&amp;"から"&amp;W47)</f>
        <v/>
      </c>
      <c r="AH47" s="361"/>
      <c r="AI47" s="361"/>
      <c r="AJ47" s="361"/>
      <c r="AK47" s="361"/>
      <c r="AL47" s="361"/>
      <c r="AM47" s="361"/>
      <c r="AN47" s="361"/>
      <c r="AO47" s="361"/>
    </row>
    <row r="48" spans="1:41" s="360" customFormat="1" ht="24.95" customHeight="1">
      <c r="A48" s="414">
        <v>35</v>
      </c>
      <c r="B48" s="969" t="str">
        <f>IF(基本情報入力シート!C87="","",基本情報入力シート!C87)</f>
        <v/>
      </c>
      <c r="C48" s="970"/>
      <c r="D48" s="970"/>
      <c r="E48" s="970"/>
      <c r="F48" s="970"/>
      <c r="G48" s="970"/>
      <c r="H48" s="970"/>
      <c r="I48" s="971"/>
      <c r="J48" s="391" t="str">
        <f>IF(基本情報入力シート!M87="","",基本情報入力シート!M87)</f>
        <v/>
      </c>
      <c r="K48" s="392" t="str">
        <f>IF(基本情報入力シート!R87="","",基本情報入力シート!R87)</f>
        <v/>
      </c>
      <c r="L48" s="392" t="str">
        <f>IF(基本情報入力シート!W87="","",基本情報入力シート!W87)</f>
        <v/>
      </c>
      <c r="M48" s="393" t="str">
        <f>IF(基本情報入力シート!X87="","",基本情報入力シート!X87)</f>
        <v/>
      </c>
      <c r="N48" s="394" t="str">
        <f>IF(基本情報入力シート!Y87="","",基本情報入力シート!Y87)</f>
        <v/>
      </c>
      <c r="O48" s="48"/>
      <c r="P48" s="1085"/>
      <c r="Q48" s="1086"/>
      <c r="R48" s="522" t="str">
        <f>IFERROR(IF(OR('別紙様式3-2（４・５月）'!Z50="ベア加算",'別紙様式3-2（４・５月）'!R50=""),"",P48*VLOOKUP(N48,【参考】数式用!$AD$2:$AH$37,MATCH(O48,【参考】数式用!$K$4:$N$4,0)+1,0)),"")</f>
        <v/>
      </c>
      <c r="S48" s="72"/>
      <c r="T48" s="1087"/>
      <c r="U48" s="1088"/>
      <c r="V48" s="520" t="str">
        <f>IFERROR(IF(AND('別紙様式3-2（４・５月）'!O50="",O48&lt;&gt;""),P48,P48*VLOOKUP(AF48,【参考】数式用4!$EY$3:$GF$106,MATCH(N48,【参考】数式用4!$EY$2:$GF$2,0))),"")</f>
        <v/>
      </c>
      <c r="W48" s="49"/>
      <c r="X48" s="71"/>
      <c r="Y48" s="1055" t="str">
        <f>IFERROR(IF(OR('別紙様式3-2（４・５月）'!Z50="ベア加算",'別紙様式3-2（４・５月）'!R50=""),"",X48*VLOOKUP(N48,【参考】数式用!$AD$2:$AH$37,MATCH(W48,【参考】数式用!$K$4:$N$4,0)+1,0)),"")</f>
        <v/>
      </c>
      <c r="Z48" s="1056"/>
      <c r="AA48" s="72"/>
      <c r="AB48" s="73"/>
      <c r="AC48" s="526" t="str">
        <f>IFERROR(IF(AND('別紙様式3-2（４・５月）'!O50="",W48&lt;&gt;"",W48&lt;&gt;"―"),X48,X48*VLOOKUP(AG48,【参考】数式用4!$EY$3:$GF$106,MATCH(N48,【参考】数式用4!$EY$2:$GF$2,0))),"")</f>
        <v/>
      </c>
      <c r="AD48" s="515" t="str">
        <f t="shared" si="0"/>
        <v/>
      </c>
      <c r="AE48" s="517" t="str">
        <f t="shared" si="1"/>
        <v/>
      </c>
      <c r="AF48" s="413" t="str">
        <f>IF(O48="","",'別紙様式3-2（４・５月）'!O50&amp;'別紙様式3-2（４・５月）'!P50&amp;'別紙様式3-2（４・５月）'!Q50&amp;"から"&amp;O48)</f>
        <v/>
      </c>
      <c r="AG48" s="413" t="str">
        <f>IF(OR(W48="",W48="―"),"",'別紙様式3-2（４・５月）'!O50&amp;'別紙様式3-2（４・５月）'!P50&amp;'別紙様式3-2（４・５月）'!Q50&amp;"から"&amp;W48)</f>
        <v/>
      </c>
      <c r="AH48" s="361"/>
      <c r="AI48" s="361"/>
      <c r="AJ48" s="361"/>
      <c r="AK48" s="361"/>
      <c r="AL48" s="361"/>
      <c r="AM48" s="361"/>
      <c r="AN48" s="361"/>
      <c r="AO48" s="361"/>
    </row>
    <row r="49" spans="1:41" s="360" customFormat="1" ht="24.95" customHeight="1">
      <c r="A49" s="414">
        <v>36</v>
      </c>
      <c r="B49" s="969" t="str">
        <f>IF(基本情報入力シート!C88="","",基本情報入力シート!C88)</f>
        <v/>
      </c>
      <c r="C49" s="970"/>
      <c r="D49" s="970"/>
      <c r="E49" s="970"/>
      <c r="F49" s="970"/>
      <c r="G49" s="970"/>
      <c r="H49" s="970"/>
      <c r="I49" s="971"/>
      <c r="J49" s="391" t="str">
        <f>IF(基本情報入力シート!M88="","",基本情報入力シート!M88)</f>
        <v/>
      </c>
      <c r="K49" s="392" t="str">
        <f>IF(基本情報入力シート!R88="","",基本情報入力シート!R88)</f>
        <v/>
      </c>
      <c r="L49" s="392" t="str">
        <f>IF(基本情報入力シート!W88="","",基本情報入力シート!W88)</f>
        <v/>
      </c>
      <c r="M49" s="393" t="str">
        <f>IF(基本情報入力シート!X88="","",基本情報入力シート!X88)</f>
        <v/>
      </c>
      <c r="N49" s="394" t="str">
        <f>IF(基本情報入力シート!Y88="","",基本情報入力シート!Y88)</f>
        <v/>
      </c>
      <c r="O49" s="48"/>
      <c r="P49" s="1085"/>
      <c r="Q49" s="1086"/>
      <c r="R49" s="522" t="str">
        <f>IFERROR(IF(OR('別紙様式3-2（４・５月）'!Z51="ベア加算",'別紙様式3-2（４・５月）'!R51=""),"",P49*VLOOKUP(N49,【参考】数式用!$AD$2:$AH$37,MATCH(O49,【参考】数式用!$K$4:$N$4,0)+1,0)),"")</f>
        <v/>
      </c>
      <c r="S49" s="72"/>
      <c r="T49" s="1087"/>
      <c r="U49" s="1088"/>
      <c r="V49" s="520" t="str">
        <f>IFERROR(IF(AND('別紙様式3-2（４・５月）'!O51="",O49&lt;&gt;""),P49,P49*VLOOKUP(AF49,【参考】数式用4!$EY$3:$GF$106,MATCH(N49,【参考】数式用4!$EY$2:$GF$2,0))),"")</f>
        <v/>
      </c>
      <c r="W49" s="49"/>
      <c r="X49" s="71"/>
      <c r="Y49" s="1055" t="str">
        <f>IFERROR(IF(OR('別紙様式3-2（４・５月）'!Z51="ベア加算",'別紙様式3-2（４・５月）'!R51=""),"",X49*VLOOKUP(N49,【参考】数式用!$AD$2:$AH$37,MATCH(W49,【参考】数式用!$K$4:$N$4,0)+1,0)),"")</f>
        <v/>
      </c>
      <c r="Z49" s="1056"/>
      <c r="AA49" s="72"/>
      <c r="AB49" s="73"/>
      <c r="AC49" s="526" t="str">
        <f>IFERROR(IF(AND('別紙様式3-2（４・５月）'!O51="",W49&lt;&gt;"",W49&lt;&gt;"―"),X49,X49*VLOOKUP(AG49,【参考】数式用4!$EY$3:$GF$106,MATCH(N49,【参考】数式用4!$EY$2:$GF$2,0))),"")</f>
        <v/>
      </c>
      <c r="AD49" s="515" t="str">
        <f t="shared" si="0"/>
        <v/>
      </c>
      <c r="AE49" s="517" t="str">
        <f t="shared" si="1"/>
        <v/>
      </c>
      <c r="AF49" s="413" t="str">
        <f>IF(O49="","",'別紙様式3-2（４・５月）'!O51&amp;'別紙様式3-2（４・５月）'!P51&amp;'別紙様式3-2（４・５月）'!Q51&amp;"から"&amp;O49)</f>
        <v/>
      </c>
      <c r="AG49" s="413" t="str">
        <f>IF(OR(W49="",W49="―"),"",'別紙様式3-2（４・５月）'!O51&amp;'別紙様式3-2（４・５月）'!P51&amp;'別紙様式3-2（４・５月）'!Q51&amp;"から"&amp;W49)</f>
        <v/>
      </c>
      <c r="AH49" s="361"/>
      <c r="AI49" s="361"/>
      <c r="AJ49" s="361"/>
      <c r="AK49" s="361"/>
      <c r="AL49" s="361"/>
      <c r="AM49" s="361"/>
      <c r="AN49" s="361"/>
      <c r="AO49" s="361"/>
    </row>
    <row r="50" spans="1:41" s="360" customFormat="1" ht="24.95" customHeight="1">
      <c r="A50" s="414">
        <v>37</v>
      </c>
      <c r="B50" s="969" t="str">
        <f>IF(基本情報入力シート!C89="","",基本情報入力シート!C89)</f>
        <v/>
      </c>
      <c r="C50" s="970"/>
      <c r="D50" s="970"/>
      <c r="E50" s="970"/>
      <c r="F50" s="970"/>
      <c r="G50" s="970"/>
      <c r="H50" s="970"/>
      <c r="I50" s="971"/>
      <c r="J50" s="391" t="str">
        <f>IF(基本情報入力シート!M89="","",基本情報入力シート!M89)</f>
        <v/>
      </c>
      <c r="K50" s="392" t="str">
        <f>IF(基本情報入力シート!R89="","",基本情報入力シート!R89)</f>
        <v/>
      </c>
      <c r="L50" s="392" t="str">
        <f>IF(基本情報入力シート!W89="","",基本情報入力シート!W89)</f>
        <v/>
      </c>
      <c r="M50" s="393" t="str">
        <f>IF(基本情報入力シート!X89="","",基本情報入力シート!X89)</f>
        <v/>
      </c>
      <c r="N50" s="394" t="str">
        <f>IF(基本情報入力シート!Y89="","",基本情報入力シート!Y89)</f>
        <v/>
      </c>
      <c r="O50" s="48"/>
      <c r="P50" s="1085"/>
      <c r="Q50" s="1086"/>
      <c r="R50" s="522" t="str">
        <f>IFERROR(IF(OR('別紙様式3-2（４・５月）'!Z52="ベア加算",'別紙様式3-2（４・５月）'!R52=""),"",P50*VLOOKUP(N50,【参考】数式用!$AD$2:$AH$37,MATCH(O50,【参考】数式用!$K$4:$N$4,0)+1,0)),"")</f>
        <v/>
      </c>
      <c r="S50" s="72"/>
      <c r="T50" s="1087"/>
      <c r="U50" s="1088"/>
      <c r="V50" s="520" t="str">
        <f>IFERROR(IF(AND('別紙様式3-2（４・５月）'!O52="",O50&lt;&gt;""),P50,P50*VLOOKUP(AF50,【参考】数式用4!$EY$3:$GF$106,MATCH(N50,【参考】数式用4!$EY$2:$GF$2,0))),"")</f>
        <v/>
      </c>
      <c r="W50" s="49"/>
      <c r="X50" s="71"/>
      <c r="Y50" s="1055" t="str">
        <f>IFERROR(IF(OR('別紙様式3-2（４・５月）'!Z52="ベア加算",'別紙様式3-2（４・５月）'!R52=""),"",X50*VLOOKUP(N50,【参考】数式用!$AD$2:$AH$37,MATCH(W50,【参考】数式用!$K$4:$N$4,0)+1,0)),"")</f>
        <v/>
      </c>
      <c r="Z50" s="1056"/>
      <c r="AA50" s="72"/>
      <c r="AB50" s="73"/>
      <c r="AC50" s="526" t="str">
        <f>IFERROR(IF(AND('別紙様式3-2（４・５月）'!O52="",W50&lt;&gt;"",W50&lt;&gt;"―"),X50,X50*VLOOKUP(AG50,【参考】数式用4!$EY$3:$GF$106,MATCH(N50,【参考】数式用4!$EY$2:$GF$2,0))),"")</f>
        <v/>
      </c>
      <c r="AD50" s="515" t="str">
        <f t="shared" si="0"/>
        <v/>
      </c>
      <c r="AE50" s="517" t="str">
        <f t="shared" si="1"/>
        <v/>
      </c>
      <c r="AF50" s="413" t="str">
        <f>IF(O50="","",'別紙様式3-2（４・５月）'!O52&amp;'別紙様式3-2（４・５月）'!P52&amp;'別紙様式3-2（４・５月）'!Q52&amp;"から"&amp;O50)</f>
        <v/>
      </c>
      <c r="AG50" s="413" t="str">
        <f>IF(OR(W50="",W50="―"),"",'別紙様式3-2（４・５月）'!O52&amp;'別紙様式3-2（４・５月）'!P52&amp;'別紙様式3-2（４・５月）'!Q52&amp;"から"&amp;W50)</f>
        <v/>
      </c>
      <c r="AH50" s="361"/>
      <c r="AI50" s="361"/>
      <c r="AJ50" s="361"/>
      <c r="AK50" s="361"/>
      <c r="AL50" s="361"/>
      <c r="AM50" s="361"/>
      <c r="AN50" s="361"/>
      <c r="AO50" s="361"/>
    </row>
    <row r="51" spans="1:41" s="360" customFormat="1" ht="24.95" customHeight="1">
      <c r="A51" s="414">
        <v>38</v>
      </c>
      <c r="B51" s="969" t="str">
        <f>IF(基本情報入力シート!C90="","",基本情報入力シート!C90)</f>
        <v/>
      </c>
      <c r="C51" s="970"/>
      <c r="D51" s="970"/>
      <c r="E51" s="970"/>
      <c r="F51" s="970"/>
      <c r="G51" s="970"/>
      <c r="H51" s="970"/>
      <c r="I51" s="971"/>
      <c r="J51" s="391" t="str">
        <f>IF(基本情報入力シート!M90="","",基本情報入力シート!M90)</f>
        <v/>
      </c>
      <c r="K51" s="392" t="str">
        <f>IF(基本情報入力シート!R90="","",基本情報入力シート!R90)</f>
        <v/>
      </c>
      <c r="L51" s="392" t="str">
        <f>IF(基本情報入力シート!W90="","",基本情報入力シート!W90)</f>
        <v/>
      </c>
      <c r="M51" s="393" t="str">
        <f>IF(基本情報入力シート!X90="","",基本情報入力シート!X90)</f>
        <v/>
      </c>
      <c r="N51" s="394" t="str">
        <f>IF(基本情報入力シート!Y90="","",基本情報入力シート!Y90)</f>
        <v/>
      </c>
      <c r="O51" s="48"/>
      <c r="P51" s="1085"/>
      <c r="Q51" s="1086"/>
      <c r="R51" s="522" t="str">
        <f>IFERROR(IF(OR('別紙様式3-2（４・５月）'!Z53="ベア加算",'別紙様式3-2（４・５月）'!R53=""),"",P51*VLOOKUP(N51,【参考】数式用!$AD$2:$AH$37,MATCH(O51,【参考】数式用!$K$4:$N$4,0)+1,0)),"")</f>
        <v/>
      </c>
      <c r="S51" s="72"/>
      <c r="T51" s="1087"/>
      <c r="U51" s="1088"/>
      <c r="V51" s="520" t="str">
        <f>IFERROR(IF(AND('別紙様式3-2（４・５月）'!O53="",O51&lt;&gt;""),P51,P51*VLOOKUP(AF51,【参考】数式用4!$EY$3:$GF$106,MATCH(N51,【参考】数式用4!$EY$2:$GF$2,0))),"")</f>
        <v/>
      </c>
      <c r="W51" s="49"/>
      <c r="X51" s="71"/>
      <c r="Y51" s="1055" t="str">
        <f>IFERROR(IF(OR('別紙様式3-2（４・５月）'!Z53="ベア加算",'別紙様式3-2（４・５月）'!R53=""),"",X51*VLOOKUP(N51,【参考】数式用!$AD$2:$AH$37,MATCH(W51,【参考】数式用!$K$4:$N$4,0)+1,0)),"")</f>
        <v/>
      </c>
      <c r="Z51" s="1056"/>
      <c r="AA51" s="72"/>
      <c r="AB51" s="73"/>
      <c r="AC51" s="526" t="str">
        <f>IFERROR(IF(AND('別紙様式3-2（４・５月）'!O53="",W51&lt;&gt;"",W51&lt;&gt;"―"),X51,X51*VLOOKUP(AG51,【参考】数式用4!$EY$3:$GF$106,MATCH(N51,【参考】数式用4!$EY$2:$GF$2,0))),"")</f>
        <v/>
      </c>
      <c r="AD51" s="515" t="str">
        <f t="shared" si="0"/>
        <v/>
      </c>
      <c r="AE51" s="517" t="str">
        <f t="shared" si="1"/>
        <v/>
      </c>
      <c r="AF51" s="413" t="str">
        <f>IF(O51="","",'別紙様式3-2（４・５月）'!O53&amp;'別紙様式3-2（４・５月）'!P53&amp;'別紙様式3-2（４・５月）'!Q53&amp;"から"&amp;O51)</f>
        <v/>
      </c>
      <c r="AG51" s="413" t="str">
        <f>IF(OR(W51="",W51="―"),"",'別紙様式3-2（４・５月）'!O53&amp;'別紙様式3-2（４・５月）'!P53&amp;'別紙様式3-2（４・５月）'!Q53&amp;"から"&amp;W51)</f>
        <v/>
      </c>
      <c r="AH51" s="361"/>
      <c r="AI51" s="361"/>
      <c r="AJ51" s="361"/>
      <c r="AK51" s="361"/>
      <c r="AL51" s="361"/>
      <c r="AM51" s="361"/>
      <c r="AN51" s="361"/>
      <c r="AO51" s="361"/>
    </row>
    <row r="52" spans="1:41" s="360" customFormat="1" ht="24.95" customHeight="1">
      <c r="A52" s="414">
        <v>39</v>
      </c>
      <c r="B52" s="969" t="str">
        <f>IF(基本情報入力シート!C91="","",基本情報入力シート!C91)</f>
        <v/>
      </c>
      <c r="C52" s="970"/>
      <c r="D52" s="970"/>
      <c r="E52" s="970"/>
      <c r="F52" s="970"/>
      <c r="G52" s="970"/>
      <c r="H52" s="970"/>
      <c r="I52" s="971"/>
      <c r="J52" s="391" t="str">
        <f>IF(基本情報入力シート!M91="","",基本情報入力シート!M91)</f>
        <v/>
      </c>
      <c r="K52" s="392" t="str">
        <f>IF(基本情報入力シート!R91="","",基本情報入力シート!R91)</f>
        <v/>
      </c>
      <c r="L52" s="392" t="str">
        <f>IF(基本情報入力シート!W91="","",基本情報入力シート!W91)</f>
        <v/>
      </c>
      <c r="M52" s="393" t="str">
        <f>IF(基本情報入力シート!X91="","",基本情報入力シート!X91)</f>
        <v/>
      </c>
      <c r="N52" s="394" t="str">
        <f>IF(基本情報入力シート!Y91="","",基本情報入力シート!Y91)</f>
        <v/>
      </c>
      <c r="O52" s="48"/>
      <c r="P52" s="1085"/>
      <c r="Q52" s="1086"/>
      <c r="R52" s="522" t="str">
        <f>IFERROR(IF(OR('別紙様式3-2（４・５月）'!Z54="ベア加算",'別紙様式3-2（４・５月）'!R54=""),"",P52*VLOOKUP(N52,【参考】数式用!$AD$2:$AH$37,MATCH(O52,【参考】数式用!$K$4:$N$4,0)+1,0)),"")</f>
        <v/>
      </c>
      <c r="S52" s="72"/>
      <c r="T52" s="1087"/>
      <c r="U52" s="1088"/>
      <c r="V52" s="520" t="str">
        <f>IFERROR(IF(AND('別紙様式3-2（４・５月）'!O54="",O52&lt;&gt;""),P52,P52*VLOOKUP(AF52,【参考】数式用4!$EY$3:$GF$106,MATCH(N52,【参考】数式用4!$EY$2:$GF$2,0))),"")</f>
        <v/>
      </c>
      <c r="W52" s="49"/>
      <c r="X52" s="71"/>
      <c r="Y52" s="1055" t="str">
        <f>IFERROR(IF(OR('別紙様式3-2（４・５月）'!Z54="ベア加算",'別紙様式3-2（４・５月）'!R54=""),"",X52*VLOOKUP(N52,【参考】数式用!$AD$2:$AH$37,MATCH(W52,【参考】数式用!$K$4:$N$4,0)+1,0)),"")</f>
        <v/>
      </c>
      <c r="Z52" s="1056"/>
      <c r="AA52" s="72"/>
      <c r="AB52" s="73"/>
      <c r="AC52" s="526" t="str">
        <f>IFERROR(IF(AND('別紙様式3-2（４・５月）'!O54="",W52&lt;&gt;"",W52&lt;&gt;"―"),X52,X52*VLOOKUP(AG52,【参考】数式用4!$EY$3:$GF$106,MATCH(N52,【参考】数式用4!$EY$2:$GF$2,0))),"")</f>
        <v/>
      </c>
      <c r="AD52" s="515" t="str">
        <f t="shared" si="0"/>
        <v/>
      </c>
      <c r="AE52" s="517" t="str">
        <f t="shared" si="1"/>
        <v/>
      </c>
      <c r="AF52" s="413" t="str">
        <f>IF(O52="","",'別紙様式3-2（４・５月）'!O54&amp;'別紙様式3-2（４・５月）'!P54&amp;'別紙様式3-2（４・５月）'!Q54&amp;"から"&amp;O52)</f>
        <v/>
      </c>
      <c r="AG52" s="413" t="str">
        <f>IF(OR(W52="",W52="―"),"",'別紙様式3-2（４・５月）'!O54&amp;'別紙様式3-2（４・５月）'!P54&amp;'別紙様式3-2（４・５月）'!Q54&amp;"から"&amp;W52)</f>
        <v/>
      </c>
      <c r="AH52" s="361"/>
      <c r="AI52" s="361"/>
      <c r="AJ52" s="361"/>
      <c r="AK52" s="361"/>
      <c r="AL52" s="361"/>
      <c r="AM52" s="361"/>
      <c r="AN52" s="361"/>
      <c r="AO52" s="361"/>
    </row>
    <row r="53" spans="1:41" s="360" customFormat="1" ht="24.95" customHeight="1">
      <c r="A53" s="414">
        <v>40</v>
      </c>
      <c r="B53" s="969" t="str">
        <f>IF(基本情報入力シート!C92="","",基本情報入力シート!C92)</f>
        <v/>
      </c>
      <c r="C53" s="970"/>
      <c r="D53" s="970"/>
      <c r="E53" s="970"/>
      <c r="F53" s="970"/>
      <c r="G53" s="970"/>
      <c r="H53" s="970"/>
      <c r="I53" s="971"/>
      <c r="J53" s="391" t="str">
        <f>IF(基本情報入力シート!M92="","",基本情報入力シート!M92)</f>
        <v/>
      </c>
      <c r="K53" s="392" t="str">
        <f>IF(基本情報入力シート!R92="","",基本情報入力シート!R92)</f>
        <v/>
      </c>
      <c r="L53" s="392" t="str">
        <f>IF(基本情報入力シート!W92="","",基本情報入力シート!W92)</f>
        <v/>
      </c>
      <c r="M53" s="393" t="str">
        <f>IF(基本情報入力シート!X92="","",基本情報入力シート!X92)</f>
        <v/>
      </c>
      <c r="N53" s="394" t="str">
        <f>IF(基本情報入力シート!Y92="","",基本情報入力シート!Y92)</f>
        <v/>
      </c>
      <c r="O53" s="48"/>
      <c r="P53" s="1085"/>
      <c r="Q53" s="1086"/>
      <c r="R53" s="522" t="str">
        <f>IFERROR(IF(OR('別紙様式3-2（４・５月）'!Z55="ベア加算",'別紙様式3-2（４・５月）'!R55=""),"",P53*VLOOKUP(N53,【参考】数式用!$AD$2:$AH$37,MATCH(O53,【参考】数式用!$K$4:$N$4,0)+1,0)),"")</f>
        <v/>
      </c>
      <c r="S53" s="72"/>
      <c r="T53" s="1087"/>
      <c r="U53" s="1088"/>
      <c r="V53" s="520" t="str">
        <f>IFERROR(IF(AND('別紙様式3-2（４・５月）'!O55="",O53&lt;&gt;""),P53,P53*VLOOKUP(AF53,【参考】数式用4!$EY$3:$GF$106,MATCH(N53,【参考】数式用4!$EY$2:$GF$2,0))),"")</f>
        <v/>
      </c>
      <c r="W53" s="49"/>
      <c r="X53" s="71"/>
      <c r="Y53" s="1055" t="str">
        <f>IFERROR(IF(OR('別紙様式3-2（４・５月）'!Z55="ベア加算",'別紙様式3-2（４・５月）'!R55=""),"",X53*VLOOKUP(N53,【参考】数式用!$AD$2:$AH$37,MATCH(W53,【参考】数式用!$K$4:$N$4,0)+1,0)),"")</f>
        <v/>
      </c>
      <c r="Z53" s="1056"/>
      <c r="AA53" s="72"/>
      <c r="AB53" s="73"/>
      <c r="AC53" s="526" t="str">
        <f>IFERROR(IF(AND('別紙様式3-2（４・５月）'!O55="",W53&lt;&gt;"",W53&lt;&gt;"―"),X53,X53*VLOOKUP(AG53,【参考】数式用4!$EY$3:$GF$106,MATCH(N53,【参考】数式用4!$EY$2:$GF$2,0))),"")</f>
        <v/>
      </c>
      <c r="AD53" s="515" t="str">
        <f t="shared" si="0"/>
        <v/>
      </c>
      <c r="AE53" s="517" t="str">
        <f t="shared" si="1"/>
        <v/>
      </c>
      <c r="AF53" s="413" t="str">
        <f>IF(O53="","",'別紙様式3-2（４・５月）'!O55&amp;'別紙様式3-2（４・５月）'!P55&amp;'別紙様式3-2（４・５月）'!Q55&amp;"から"&amp;O53)</f>
        <v/>
      </c>
      <c r="AG53" s="413" t="str">
        <f>IF(OR(W53="",W53="―"),"",'別紙様式3-2（４・５月）'!O55&amp;'別紙様式3-2（４・５月）'!P55&amp;'別紙様式3-2（４・５月）'!Q55&amp;"から"&amp;W53)</f>
        <v/>
      </c>
      <c r="AH53" s="361"/>
      <c r="AI53" s="361"/>
      <c r="AJ53" s="361"/>
      <c r="AK53" s="361"/>
      <c r="AL53" s="361"/>
      <c r="AM53" s="361"/>
      <c r="AN53" s="361"/>
      <c r="AO53" s="361"/>
    </row>
    <row r="54" spans="1:41" s="360" customFormat="1" ht="24.95" customHeight="1">
      <c r="A54" s="414">
        <v>41</v>
      </c>
      <c r="B54" s="969" t="str">
        <f>IF(基本情報入力シート!C93="","",基本情報入力シート!C93)</f>
        <v/>
      </c>
      <c r="C54" s="970"/>
      <c r="D54" s="970"/>
      <c r="E54" s="970"/>
      <c r="F54" s="970"/>
      <c r="G54" s="970"/>
      <c r="H54" s="970"/>
      <c r="I54" s="971"/>
      <c r="J54" s="391" t="str">
        <f>IF(基本情報入力シート!M93="","",基本情報入力シート!M93)</f>
        <v/>
      </c>
      <c r="K54" s="392" t="str">
        <f>IF(基本情報入力シート!R93="","",基本情報入力シート!R93)</f>
        <v/>
      </c>
      <c r="L54" s="392" t="str">
        <f>IF(基本情報入力シート!W93="","",基本情報入力シート!W93)</f>
        <v/>
      </c>
      <c r="M54" s="393" t="str">
        <f>IF(基本情報入力シート!X93="","",基本情報入力シート!X93)</f>
        <v/>
      </c>
      <c r="N54" s="394" t="str">
        <f>IF(基本情報入力シート!Y93="","",基本情報入力シート!Y93)</f>
        <v/>
      </c>
      <c r="O54" s="48"/>
      <c r="P54" s="1085"/>
      <c r="Q54" s="1086"/>
      <c r="R54" s="522" t="str">
        <f>IFERROR(IF(OR('別紙様式3-2（４・５月）'!Z56="ベア加算",'別紙様式3-2（４・５月）'!R56=""),"",P54*VLOOKUP(N54,【参考】数式用!$AD$2:$AH$37,MATCH(O54,【参考】数式用!$K$4:$N$4,0)+1,0)),"")</f>
        <v/>
      </c>
      <c r="S54" s="72"/>
      <c r="T54" s="1087"/>
      <c r="U54" s="1088"/>
      <c r="V54" s="520" t="str">
        <f>IFERROR(IF(AND('別紙様式3-2（４・５月）'!O56="",O54&lt;&gt;""),P54,P54*VLOOKUP(AF54,【参考】数式用4!$EY$3:$GF$106,MATCH(N54,【参考】数式用4!$EY$2:$GF$2,0))),"")</f>
        <v/>
      </c>
      <c r="W54" s="49"/>
      <c r="X54" s="71"/>
      <c r="Y54" s="1055" t="str">
        <f>IFERROR(IF(OR('別紙様式3-2（４・５月）'!Z56="ベア加算",'別紙様式3-2（４・５月）'!R56=""),"",X54*VLOOKUP(N54,【参考】数式用!$AD$2:$AH$37,MATCH(W54,【参考】数式用!$K$4:$N$4,0)+1,0)),"")</f>
        <v/>
      </c>
      <c r="Z54" s="1056"/>
      <c r="AA54" s="72"/>
      <c r="AB54" s="73"/>
      <c r="AC54" s="526" t="str">
        <f>IFERROR(IF(AND('別紙様式3-2（４・５月）'!O56="",W54&lt;&gt;"",W54&lt;&gt;"―"),X54,X54*VLOOKUP(AG54,【参考】数式用4!$EY$3:$GF$106,MATCH(N54,【参考】数式用4!$EY$2:$GF$2,0))),"")</f>
        <v/>
      </c>
      <c r="AD54" s="515" t="str">
        <f t="shared" si="0"/>
        <v/>
      </c>
      <c r="AE54" s="517" t="str">
        <f t="shared" si="1"/>
        <v/>
      </c>
      <c r="AF54" s="413" t="str">
        <f>IF(O54="","",'別紙様式3-2（４・５月）'!O56&amp;'別紙様式3-2（４・５月）'!P56&amp;'別紙様式3-2（４・５月）'!Q56&amp;"から"&amp;O54)</f>
        <v/>
      </c>
      <c r="AG54" s="413" t="str">
        <f>IF(OR(W54="",W54="―"),"",'別紙様式3-2（４・５月）'!O56&amp;'別紙様式3-2（４・５月）'!P56&amp;'別紙様式3-2（４・５月）'!Q56&amp;"から"&amp;W54)</f>
        <v/>
      </c>
      <c r="AH54" s="361"/>
      <c r="AI54" s="361"/>
      <c r="AJ54" s="361"/>
      <c r="AK54" s="361"/>
      <c r="AL54" s="361"/>
      <c r="AM54" s="361"/>
      <c r="AN54" s="361"/>
      <c r="AO54" s="361"/>
    </row>
    <row r="55" spans="1:41" s="360" customFormat="1" ht="24.95" customHeight="1">
      <c r="A55" s="414">
        <v>42</v>
      </c>
      <c r="B55" s="969" t="str">
        <f>IF(基本情報入力シート!C94="","",基本情報入力シート!C94)</f>
        <v/>
      </c>
      <c r="C55" s="970"/>
      <c r="D55" s="970"/>
      <c r="E55" s="970"/>
      <c r="F55" s="970"/>
      <c r="G55" s="970"/>
      <c r="H55" s="970"/>
      <c r="I55" s="971"/>
      <c r="J55" s="391" t="str">
        <f>IF(基本情報入力シート!M94="","",基本情報入力シート!M94)</f>
        <v/>
      </c>
      <c r="K55" s="392" t="str">
        <f>IF(基本情報入力シート!R94="","",基本情報入力シート!R94)</f>
        <v/>
      </c>
      <c r="L55" s="392" t="str">
        <f>IF(基本情報入力シート!W94="","",基本情報入力シート!W94)</f>
        <v/>
      </c>
      <c r="M55" s="393" t="str">
        <f>IF(基本情報入力シート!X94="","",基本情報入力シート!X94)</f>
        <v/>
      </c>
      <c r="N55" s="394" t="str">
        <f>IF(基本情報入力シート!Y94="","",基本情報入力シート!Y94)</f>
        <v/>
      </c>
      <c r="O55" s="48"/>
      <c r="P55" s="1085"/>
      <c r="Q55" s="1086"/>
      <c r="R55" s="522" t="str">
        <f>IFERROR(IF(OR('別紙様式3-2（４・５月）'!Z57="ベア加算",'別紙様式3-2（４・５月）'!R57=""),"",P55*VLOOKUP(N55,【参考】数式用!$AD$2:$AH$37,MATCH(O55,【参考】数式用!$K$4:$N$4,0)+1,0)),"")</f>
        <v/>
      </c>
      <c r="S55" s="72"/>
      <c r="T55" s="1087"/>
      <c r="U55" s="1088"/>
      <c r="V55" s="520" t="str">
        <f>IFERROR(IF(AND('別紙様式3-2（４・５月）'!O57="",O55&lt;&gt;""),P55,P55*VLOOKUP(AF55,【参考】数式用4!$EY$3:$GF$106,MATCH(N55,【参考】数式用4!$EY$2:$GF$2,0))),"")</f>
        <v/>
      </c>
      <c r="W55" s="49"/>
      <c r="X55" s="71"/>
      <c r="Y55" s="1055" t="str">
        <f>IFERROR(IF(OR('別紙様式3-2（４・５月）'!Z57="ベア加算",'別紙様式3-2（４・５月）'!R57=""),"",X55*VLOOKUP(N55,【参考】数式用!$AD$2:$AH$37,MATCH(W55,【参考】数式用!$K$4:$N$4,0)+1,0)),"")</f>
        <v/>
      </c>
      <c r="Z55" s="1056"/>
      <c r="AA55" s="72"/>
      <c r="AB55" s="73"/>
      <c r="AC55" s="526" t="str">
        <f>IFERROR(IF(AND('別紙様式3-2（４・５月）'!O57="",W55&lt;&gt;"",W55&lt;&gt;"―"),X55,X55*VLOOKUP(AG55,【参考】数式用4!$EY$3:$GF$106,MATCH(N55,【参考】数式用4!$EY$2:$GF$2,0))),"")</f>
        <v/>
      </c>
      <c r="AD55" s="515" t="str">
        <f t="shared" si="0"/>
        <v/>
      </c>
      <c r="AE55" s="517" t="str">
        <f t="shared" si="1"/>
        <v/>
      </c>
      <c r="AF55" s="413" t="str">
        <f>IF(O55="","",'別紙様式3-2（４・５月）'!O57&amp;'別紙様式3-2（４・５月）'!P57&amp;'別紙様式3-2（４・５月）'!Q57&amp;"から"&amp;O55)</f>
        <v/>
      </c>
      <c r="AG55" s="413" t="str">
        <f>IF(OR(W55="",W55="―"),"",'別紙様式3-2（４・５月）'!O57&amp;'別紙様式3-2（４・５月）'!P57&amp;'別紙様式3-2（４・５月）'!Q57&amp;"から"&amp;W55)</f>
        <v/>
      </c>
      <c r="AH55" s="361"/>
      <c r="AI55" s="361"/>
      <c r="AJ55" s="361"/>
      <c r="AK55" s="361"/>
      <c r="AL55" s="361"/>
      <c r="AM55" s="361"/>
      <c r="AN55" s="361"/>
      <c r="AO55" s="361"/>
    </row>
    <row r="56" spans="1:41" s="360" customFormat="1" ht="24.95" customHeight="1">
      <c r="A56" s="414">
        <v>43</v>
      </c>
      <c r="B56" s="969" t="str">
        <f>IF(基本情報入力シート!C95="","",基本情報入力シート!C95)</f>
        <v/>
      </c>
      <c r="C56" s="970"/>
      <c r="D56" s="970"/>
      <c r="E56" s="970"/>
      <c r="F56" s="970"/>
      <c r="G56" s="970"/>
      <c r="H56" s="970"/>
      <c r="I56" s="971"/>
      <c r="J56" s="391" t="str">
        <f>IF(基本情報入力シート!M95="","",基本情報入力シート!M95)</f>
        <v/>
      </c>
      <c r="K56" s="392" t="str">
        <f>IF(基本情報入力シート!R95="","",基本情報入力シート!R95)</f>
        <v/>
      </c>
      <c r="L56" s="392" t="str">
        <f>IF(基本情報入力シート!W95="","",基本情報入力シート!W95)</f>
        <v/>
      </c>
      <c r="M56" s="393" t="str">
        <f>IF(基本情報入力シート!X95="","",基本情報入力シート!X95)</f>
        <v/>
      </c>
      <c r="N56" s="394" t="str">
        <f>IF(基本情報入力シート!Y95="","",基本情報入力シート!Y95)</f>
        <v/>
      </c>
      <c r="O56" s="48"/>
      <c r="P56" s="1085"/>
      <c r="Q56" s="1086"/>
      <c r="R56" s="522" t="str">
        <f>IFERROR(IF(OR('別紙様式3-2（４・５月）'!Z58="ベア加算",'別紙様式3-2（４・５月）'!R58=""),"",P56*VLOOKUP(N56,【参考】数式用!$AD$2:$AH$37,MATCH(O56,【参考】数式用!$K$4:$N$4,0)+1,0)),"")</f>
        <v/>
      </c>
      <c r="S56" s="72"/>
      <c r="T56" s="1087"/>
      <c r="U56" s="1088"/>
      <c r="V56" s="520" t="str">
        <f>IFERROR(IF(AND('別紙様式3-2（４・５月）'!O58="",O56&lt;&gt;""),P56,P56*VLOOKUP(AF56,【参考】数式用4!$EY$3:$GF$106,MATCH(N56,【参考】数式用4!$EY$2:$GF$2,0))),"")</f>
        <v/>
      </c>
      <c r="W56" s="49"/>
      <c r="X56" s="71"/>
      <c r="Y56" s="1055" t="str">
        <f>IFERROR(IF(OR('別紙様式3-2（４・５月）'!Z58="ベア加算",'別紙様式3-2（４・５月）'!R58=""),"",X56*VLOOKUP(N56,【参考】数式用!$AD$2:$AH$37,MATCH(W56,【参考】数式用!$K$4:$N$4,0)+1,0)),"")</f>
        <v/>
      </c>
      <c r="Z56" s="1056"/>
      <c r="AA56" s="72"/>
      <c r="AB56" s="73"/>
      <c r="AC56" s="526" t="str">
        <f>IFERROR(IF(AND('別紙様式3-2（４・５月）'!O58="",W56&lt;&gt;"",W56&lt;&gt;"―"),X56,X56*VLOOKUP(AG56,【参考】数式用4!$EY$3:$GF$106,MATCH(N56,【参考】数式用4!$EY$2:$GF$2,0))),"")</f>
        <v/>
      </c>
      <c r="AD56" s="515" t="str">
        <f t="shared" si="0"/>
        <v/>
      </c>
      <c r="AE56" s="517" t="str">
        <f t="shared" si="1"/>
        <v/>
      </c>
      <c r="AF56" s="413" t="str">
        <f>IF(O56="","",'別紙様式3-2（４・５月）'!O58&amp;'別紙様式3-2（４・５月）'!P58&amp;'別紙様式3-2（４・５月）'!Q58&amp;"から"&amp;O56)</f>
        <v/>
      </c>
      <c r="AG56" s="413" t="str">
        <f>IF(OR(W56="",W56="―"),"",'別紙様式3-2（４・５月）'!O58&amp;'別紙様式3-2（４・５月）'!P58&amp;'別紙様式3-2（４・５月）'!Q58&amp;"から"&amp;W56)</f>
        <v/>
      </c>
      <c r="AH56" s="361"/>
      <c r="AI56" s="361"/>
      <c r="AJ56" s="361"/>
      <c r="AK56" s="361"/>
      <c r="AL56" s="361"/>
      <c r="AM56" s="361"/>
      <c r="AN56" s="361"/>
      <c r="AO56" s="361"/>
    </row>
    <row r="57" spans="1:41" s="360" customFormat="1" ht="24.95" customHeight="1">
      <c r="A57" s="414">
        <v>44</v>
      </c>
      <c r="B57" s="969" t="str">
        <f>IF(基本情報入力シート!C96="","",基本情報入力シート!C96)</f>
        <v/>
      </c>
      <c r="C57" s="970"/>
      <c r="D57" s="970"/>
      <c r="E57" s="970"/>
      <c r="F57" s="970"/>
      <c r="G57" s="970"/>
      <c r="H57" s="970"/>
      <c r="I57" s="971"/>
      <c r="J57" s="391" t="str">
        <f>IF(基本情報入力シート!M96="","",基本情報入力シート!M96)</f>
        <v/>
      </c>
      <c r="K57" s="392" t="str">
        <f>IF(基本情報入力シート!R96="","",基本情報入力シート!R96)</f>
        <v/>
      </c>
      <c r="L57" s="392" t="str">
        <f>IF(基本情報入力シート!W96="","",基本情報入力シート!W96)</f>
        <v/>
      </c>
      <c r="M57" s="393" t="str">
        <f>IF(基本情報入力シート!X96="","",基本情報入力シート!X96)</f>
        <v/>
      </c>
      <c r="N57" s="394" t="str">
        <f>IF(基本情報入力シート!Y96="","",基本情報入力シート!Y96)</f>
        <v/>
      </c>
      <c r="O57" s="48"/>
      <c r="P57" s="1085"/>
      <c r="Q57" s="1086"/>
      <c r="R57" s="522" t="str">
        <f>IFERROR(IF(OR('別紙様式3-2（４・５月）'!Z59="ベア加算",'別紙様式3-2（４・５月）'!R59=""),"",P57*VLOOKUP(N57,【参考】数式用!$AD$2:$AH$37,MATCH(O57,【参考】数式用!$K$4:$N$4,0)+1,0)),"")</f>
        <v/>
      </c>
      <c r="S57" s="72"/>
      <c r="T57" s="1087"/>
      <c r="U57" s="1088"/>
      <c r="V57" s="520" t="str">
        <f>IFERROR(IF(AND('別紙様式3-2（４・５月）'!O59="",O57&lt;&gt;""),P57,P57*VLOOKUP(AF57,【参考】数式用4!$EY$3:$GF$106,MATCH(N57,【参考】数式用4!$EY$2:$GF$2,0))),"")</f>
        <v/>
      </c>
      <c r="W57" s="49"/>
      <c r="X57" s="71"/>
      <c r="Y57" s="1055" t="str">
        <f>IFERROR(IF(OR('別紙様式3-2（４・５月）'!Z59="ベア加算",'別紙様式3-2（４・５月）'!R59=""),"",X57*VLOOKUP(N57,【参考】数式用!$AD$2:$AH$37,MATCH(W57,【参考】数式用!$K$4:$N$4,0)+1,0)),"")</f>
        <v/>
      </c>
      <c r="Z57" s="1056"/>
      <c r="AA57" s="72"/>
      <c r="AB57" s="73"/>
      <c r="AC57" s="526" t="str">
        <f>IFERROR(IF(AND('別紙様式3-2（４・５月）'!O59="",W57&lt;&gt;"",W57&lt;&gt;"―"),X57,X57*VLOOKUP(AG57,【参考】数式用4!$EY$3:$GF$106,MATCH(N57,【参考】数式用4!$EY$2:$GF$2,0))),"")</f>
        <v/>
      </c>
      <c r="AD57" s="515" t="str">
        <f t="shared" si="0"/>
        <v/>
      </c>
      <c r="AE57" s="517" t="str">
        <f t="shared" si="1"/>
        <v/>
      </c>
      <c r="AF57" s="413" t="str">
        <f>IF(O57="","",'別紙様式3-2（４・５月）'!O59&amp;'別紙様式3-2（４・５月）'!P59&amp;'別紙様式3-2（４・５月）'!Q59&amp;"から"&amp;O57)</f>
        <v/>
      </c>
      <c r="AG57" s="413" t="str">
        <f>IF(OR(W57="",W57="―"),"",'別紙様式3-2（４・５月）'!O59&amp;'別紙様式3-2（４・５月）'!P59&amp;'別紙様式3-2（４・５月）'!Q59&amp;"から"&amp;W57)</f>
        <v/>
      </c>
      <c r="AH57" s="361"/>
      <c r="AI57" s="361"/>
      <c r="AJ57" s="361"/>
      <c r="AK57" s="361"/>
      <c r="AL57" s="361"/>
      <c r="AM57" s="361"/>
      <c r="AN57" s="361"/>
      <c r="AO57" s="361"/>
    </row>
    <row r="58" spans="1:41" s="360" customFormat="1" ht="24.95" customHeight="1">
      <c r="A58" s="414">
        <v>45</v>
      </c>
      <c r="B58" s="969" t="str">
        <f>IF(基本情報入力シート!C97="","",基本情報入力シート!C97)</f>
        <v/>
      </c>
      <c r="C58" s="970"/>
      <c r="D58" s="970"/>
      <c r="E58" s="970"/>
      <c r="F58" s="970"/>
      <c r="G58" s="970"/>
      <c r="H58" s="970"/>
      <c r="I58" s="971"/>
      <c r="J58" s="391" t="str">
        <f>IF(基本情報入力シート!M97="","",基本情報入力シート!M97)</f>
        <v/>
      </c>
      <c r="K58" s="392" t="str">
        <f>IF(基本情報入力シート!R97="","",基本情報入力シート!R97)</f>
        <v/>
      </c>
      <c r="L58" s="392" t="str">
        <f>IF(基本情報入力シート!W97="","",基本情報入力シート!W97)</f>
        <v/>
      </c>
      <c r="M58" s="393" t="str">
        <f>IF(基本情報入力シート!X97="","",基本情報入力シート!X97)</f>
        <v/>
      </c>
      <c r="N58" s="394" t="str">
        <f>IF(基本情報入力シート!Y97="","",基本情報入力シート!Y97)</f>
        <v/>
      </c>
      <c r="O58" s="48"/>
      <c r="P58" s="1085"/>
      <c r="Q58" s="1086"/>
      <c r="R58" s="522" t="str">
        <f>IFERROR(IF(OR('別紙様式3-2（４・５月）'!Z60="ベア加算",'別紙様式3-2（４・５月）'!R60=""),"",P58*VLOOKUP(N58,【参考】数式用!$AD$2:$AH$37,MATCH(O58,【参考】数式用!$K$4:$N$4,0)+1,0)),"")</f>
        <v/>
      </c>
      <c r="S58" s="72"/>
      <c r="T58" s="1087"/>
      <c r="U58" s="1088"/>
      <c r="V58" s="520" t="str">
        <f>IFERROR(IF(AND('別紙様式3-2（４・５月）'!O60="",O58&lt;&gt;""),P58,P58*VLOOKUP(AF58,【参考】数式用4!$EY$3:$GF$106,MATCH(N58,【参考】数式用4!$EY$2:$GF$2,0))),"")</f>
        <v/>
      </c>
      <c r="W58" s="49"/>
      <c r="X58" s="71"/>
      <c r="Y58" s="1055" t="str">
        <f>IFERROR(IF(OR('別紙様式3-2（４・５月）'!Z60="ベア加算",'別紙様式3-2（４・５月）'!R60=""),"",X58*VLOOKUP(N58,【参考】数式用!$AD$2:$AH$37,MATCH(W58,【参考】数式用!$K$4:$N$4,0)+1,0)),"")</f>
        <v/>
      </c>
      <c r="Z58" s="1056"/>
      <c r="AA58" s="72"/>
      <c r="AB58" s="73"/>
      <c r="AC58" s="526" t="str">
        <f>IFERROR(IF(AND('別紙様式3-2（４・５月）'!O60="",W58&lt;&gt;"",W58&lt;&gt;"―"),X58,X58*VLOOKUP(AG58,【参考】数式用4!$EY$3:$GF$106,MATCH(N58,【参考】数式用4!$EY$2:$GF$2,0))),"")</f>
        <v/>
      </c>
      <c r="AD58" s="515" t="str">
        <f t="shared" si="0"/>
        <v/>
      </c>
      <c r="AE58" s="517" t="str">
        <f t="shared" si="1"/>
        <v/>
      </c>
      <c r="AF58" s="413" t="str">
        <f>IF(O58="","",'別紙様式3-2（４・５月）'!O60&amp;'別紙様式3-2（４・５月）'!P60&amp;'別紙様式3-2（４・５月）'!Q60&amp;"から"&amp;O58)</f>
        <v/>
      </c>
      <c r="AG58" s="413" t="str">
        <f>IF(OR(W58="",W58="―"),"",'別紙様式3-2（４・５月）'!O60&amp;'別紙様式3-2（４・５月）'!P60&amp;'別紙様式3-2（４・５月）'!Q60&amp;"から"&amp;W58)</f>
        <v/>
      </c>
      <c r="AH58" s="361"/>
      <c r="AI58" s="361"/>
      <c r="AJ58" s="361"/>
      <c r="AK58" s="361"/>
      <c r="AL58" s="361"/>
      <c r="AM58" s="361"/>
      <c r="AN58" s="361"/>
      <c r="AO58" s="361"/>
    </row>
    <row r="59" spans="1:41" s="360" customFormat="1" ht="24.95" customHeight="1">
      <c r="A59" s="414">
        <v>46</v>
      </c>
      <c r="B59" s="969" t="str">
        <f>IF(基本情報入力シート!C98="","",基本情報入力シート!C98)</f>
        <v/>
      </c>
      <c r="C59" s="970"/>
      <c r="D59" s="970"/>
      <c r="E59" s="970"/>
      <c r="F59" s="970"/>
      <c r="G59" s="970"/>
      <c r="H59" s="970"/>
      <c r="I59" s="971"/>
      <c r="J59" s="391" t="str">
        <f>IF(基本情報入力シート!M98="","",基本情報入力シート!M98)</f>
        <v/>
      </c>
      <c r="K59" s="392" t="str">
        <f>IF(基本情報入力シート!R98="","",基本情報入力シート!R98)</f>
        <v/>
      </c>
      <c r="L59" s="392" t="str">
        <f>IF(基本情報入力シート!W98="","",基本情報入力シート!W98)</f>
        <v/>
      </c>
      <c r="M59" s="393" t="str">
        <f>IF(基本情報入力シート!X98="","",基本情報入力シート!X98)</f>
        <v/>
      </c>
      <c r="N59" s="394" t="str">
        <f>IF(基本情報入力シート!Y98="","",基本情報入力シート!Y98)</f>
        <v/>
      </c>
      <c r="O59" s="48"/>
      <c r="P59" s="1085"/>
      <c r="Q59" s="1086"/>
      <c r="R59" s="522" t="str">
        <f>IFERROR(IF(OR('別紙様式3-2（４・５月）'!Z61="ベア加算",'別紙様式3-2（４・５月）'!R61=""),"",P59*VLOOKUP(N59,【参考】数式用!$AD$2:$AH$37,MATCH(O59,【参考】数式用!$K$4:$N$4,0)+1,0)),"")</f>
        <v/>
      </c>
      <c r="S59" s="72"/>
      <c r="T59" s="1087"/>
      <c r="U59" s="1088"/>
      <c r="V59" s="520" t="str">
        <f>IFERROR(IF(AND('別紙様式3-2（４・５月）'!O61="",O59&lt;&gt;""),P59,P59*VLOOKUP(AF59,【参考】数式用4!$EY$3:$GF$106,MATCH(N59,【参考】数式用4!$EY$2:$GF$2,0))),"")</f>
        <v/>
      </c>
      <c r="W59" s="49"/>
      <c r="X59" s="71"/>
      <c r="Y59" s="1055" t="str">
        <f>IFERROR(IF(OR('別紙様式3-2（４・５月）'!Z61="ベア加算",'別紙様式3-2（４・５月）'!R61=""),"",X59*VLOOKUP(N59,【参考】数式用!$AD$2:$AH$37,MATCH(W59,【参考】数式用!$K$4:$N$4,0)+1,0)),"")</f>
        <v/>
      </c>
      <c r="Z59" s="1056"/>
      <c r="AA59" s="72"/>
      <c r="AB59" s="73"/>
      <c r="AC59" s="526" t="str">
        <f>IFERROR(IF(AND('別紙様式3-2（４・５月）'!O61="",W59&lt;&gt;"",W59&lt;&gt;"―"),X59,X59*VLOOKUP(AG59,【参考】数式用4!$EY$3:$GF$106,MATCH(N59,【参考】数式用4!$EY$2:$GF$2,0))),"")</f>
        <v/>
      </c>
      <c r="AD59" s="515" t="str">
        <f t="shared" si="0"/>
        <v/>
      </c>
      <c r="AE59" s="517" t="str">
        <f t="shared" si="1"/>
        <v/>
      </c>
      <c r="AF59" s="413" t="str">
        <f>IF(O59="","",'別紙様式3-2（４・５月）'!O61&amp;'別紙様式3-2（４・５月）'!P61&amp;'別紙様式3-2（４・５月）'!Q61&amp;"から"&amp;O59)</f>
        <v/>
      </c>
      <c r="AG59" s="413" t="str">
        <f>IF(OR(W59="",W59="―"),"",'別紙様式3-2（４・５月）'!O61&amp;'別紙様式3-2（４・５月）'!P61&amp;'別紙様式3-2（４・５月）'!Q61&amp;"から"&amp;W59)</f>
        <v/>
      </c>
      <c r="AH59" s="361"/>
      <c r="AI59" s="361"/>
      <c r="AJ59" s="361"/>
      <c r="AK59" s="361"/>
      <c r="AL59" s="361"/>
      <c r="AM59" s="361"/>
      <c r="AN59" s="361"/>
      <c r="AO59" s="361"/>
    </row>
    <row r="60" spans="1:41" s="360" customFormat="1" ht="24.95" customHeight="1">
      <c r="A60" s="414">
        <v>47</v>
      </c>
      <c r="B60" s="969" t="str">
        <f>IF(基本情報入力シート!C99="","",基本情報入力シート!C99)</f>
        <v/>
      </c>
      <c r="C60" s="970"/>
      <c r="D60" s="970"/>
      <c r="E60" s="970"/>
      <c r="F60" s="970"/>
      <c r="G60" s="970"/>
      <c r="H60" s="970"/>
      <c r="I60" s="971"/>
      <c r="J60" s="391" t="str">
        <f>IF(基本情報入力シート!M99="","",基本情報入力シート!M99)</f>
        <v/>
      </c>
      <c r="K60" s="392" t="str">
        <f>IF(基本情報入力シート!R99="","",基本情報入力シート!R99)</f>
        <v/>
      </c>
      <c r="L60" s="392" t="str">
        <f>IF(基本情報入力シート!W99="","",基本情報入力シート!W99)</f>
        <v/>
      </c>
      <c r="M60" s="393" t="str">
        <f>IF(基本情報入力シート!X99="","",基本情報入力シート!X99)</f>
        <v/>
      </c>
      <c r="N60" s="394" t="str">
        <f>IF(基本情報入力シート!Y99="","",基本情報入力シート!Y99)</f>
        <v/>
      </c>
      <c r="O60" s="48"/>
      <c r="P60" s="1085"/>
      <c r="Q60" s="1086"/>
      <c r="R60" s="522" t="str">
        <f>IFERROR(IF(OR('別紙様式3-2（４・５月）'!Z62="ベア加算",'別紙様式3-2（４・５月）'!R62=""),"",P60*VLOOKUP(N60,【参考】数式用!$AD$2:$AH$37,MATCH(O60,【参考】数式用!$K$4:$N$4,0)+1,0)),"")</f>
        <v/>
      </c>
      <c r="S60" s="72"/>
      <c r="T60" s="1087"/>
      <c r="U60" s="1088"/>
      <c r="V60" s="520" t="str">
        <f>IFERROR(IF(AND('別紙様式3-2（４・５月）'!O62="",O60&lt;&gt;""),P60,P60*VLOOKUP(AF60,【参考】数式用4!$EY$3:$GF$106,MATCH(N60,【参考】数式用4!$EY$2:$GF$2,0))),"")</f>
        <v/>
      </c>
      <c r="W60" s="49"/>
      <c r="X60" s="71"/>
      <c r="Y60" s="1055" t="str">
        <f>IFERROR(IF(OR('別紙様式3-2（４・５月）'!Z62="ベア加算",'別紙様式3-2（４・５月）'!R62=""),"",X60*VLOOKUP(N60,【参考】数式用!$AD$2:$AH$37,MATCH(W60,【参考】数式用!$K$4:$N$4,0)+1,0)),"")</f>
        <v/>
      </c>
      <c r="Z60" s="1056"/>
      <c r="AA60" s="72"/>
      <c r="AB60" s="73"/>
      <c r="AC60" s="526" t="str">
        <f>IFERROR(IF(AND('別紙様式3-2（４・５月）'!O62="",W60&lt;&gt;"",W60&lt;&gt;"―"),X60,X60*VLOOKUP(AG60,【参考】数式用4!$EY$3:$GF$106,MATCH(N60,【参考】数式用4!$EY$2:$GF$2,0))),"")</f>
        <v/>
      </c>
      <c r="AD60" s="515" t="str">
        <f t="shared" si="0"/>
        <v/>
      </c>
      <c r="AE60" s="517" t="str">
        <f t="shared" si="1"/>
        <v/>
      </c>
      <c r="AF60" s="413" t="str">
        <f>IF(O60="","",'別紙様式3-2（４・５月）'!O62&amp;'別紙様式3-2（４・５月）'!P62&amp;'別紙様式3-2（４・５月）'!Q62&amp;"から"&amp;O60)</f>
        <v/>
      </c>
      <c r="AG60" s="413" t="str">
        <f>IF(OR(W60="",W60="―"),"",'別紙様式3-2（４・５月）'!O62&amp;'別紙様式3-2（４・５月）'!P62&amp;'別紙様式3-2（４・５月）'!Q62&amp;"から"&amp;W60)</f>
        <v/>
      </c>
      <c r="AH60" s="361"/>
      <c r="AI60" s="361"/>
      <c r="AJ60" s="361"/>
      <c r="AK60" s="361"/>
      <c r="AL60" s="361"/>
      <c r="AM60" s="361"/>
      <c r="AN60" s="361"/>
      <c r="AO60" s="361"/>
    </row>
    <row r="61" spans="1:41" s="360" customFormat="1" ht="24.95" customHeight="1">
      <c r="A61" s="414">
        <v>48</v>
      </c>
      <c r="B61" s="969" t="str">
        <f>IF(基本情報入力シート!C100="","",基本情報入力シート!C100)</f>
        <v/>
      </c>
      <c r="C61" s="970"/>
      <c r="D61" s="970"/>
      <c r="E61" s="970"/>
      <c r="F61" s="970"/>
      <c r="G61" s="970"/>
      <c r="H61" s="970"/>
      <c r="I61" s="971"/>
      <c r="J61" s="391" t="str">
        <f>IF(基本情報入力シート!M100="","",基本情報入力シート!M100)</f>
        <v/>
      </c>
      <c r="K61" s="392" t="str">
        <f>IF(基本情報入力シート!R100="","",基本情報入力シート!R100)</f>
        <v/>
      </c>
      <c r="L61" s="392" t="str">
        <f>IF(基本情報入力シート!W100="","",基本情報入力シート!W100)</f>
        <v/>
      </c>
      <c r="M61" s="393" t="str">
        <f>IF(基本情報入力シート!X100="","",基本情報入力シート!X100)</f>
        <v/>
      </c>
      <c r="N61" s="394" t="str">
        <f>IF(基本情報入力シート!Y100="","",基本情報入力シート!Y100)</f>
        <v/>
      </c>
      <c r="O61" s="48"/>
      <c r="P61" s="1085"/>
      <c r="Q61" s="1086"/>
      <c r="R61" s="522" t="str">
        <f>IFERROR(IF(OR('別紙様式3-2（４・５月）'!Z63="ベア加算",'別紙様式3-2（４・５月）'!R63=""),"",P61*VLOOKUP(N61,【参考】数式用!$AD$2:$AH$37,MATCH(O61,【参考】数式用!$K$4:$N$4,0)+1,0)),"")</f>
        <v/>
      </c>
      <c r="S61" s="72"/>
      <c r="T61" s="1087"/>
      <c r="U61" s="1088"/>
      <c r="V61" s="520" t="str">
        <f>IFERROR(IF(AND('別紙様式3-2（４・５月）'!O63="",O61&lt;&gt;""),P61,P61*VLOOKUP(AF61,【参考】数式用4!$EY$3:$GF$106,MATCH(N61,【参考】数式用4!$EY$2:$GF$2,0))),"")</f>
        <v/>
      </c>
      <c r="W61" s="49"/>
      <c r="X61" s="71"/>
      <c r="Y61" s="1055" t="str">
        <f>IFERROR(IF(OR('別紙様式3-2（４・５月）'!Z63="ベア加算",'別紙様式3-2（４・５月）'!R63=""),"",X61*VLOOKUP(N61,【参考】数式用!$AD$2:$AH$37,MATCH(W61,【参考】数式用!$K$4:$N$4,0)+1,0)),"")</f>
        <v/>
      </c>
      <c r="Z61" s="1056"/>
      <c r="AA61" s="72"/>
      <c r="AB61" s="73"/>
      <c r="AC61" s="526" t="str">
        <f>IFERROR(IF(AND('別紙様式3-2（４・５月）'!O63="",W61&lt;&gt;"",W61&lt;&gt;"―"),X61,X61*VLOOKUP(AG61,【参考】数式用4!$EY$3:$GF$106,MATCH(N61,【参考】数式用4!$EY$2:$GF$2,0))),"")</f>
        <v/>
      </c>
      <c r="AD61" s="515" t="str">
        <f t="shared" si="0"/>
        <v/>
      </c>
      <c r="AE61" s="517" t="str">
        <f t="shared" si="1"/>
        <v/>
      </c>
      <c r="AF61" s="413" t="str">
        <f>IF(O61="","",'別紙様式3-2（４・５月）'!O63&amp;'別紙様式3-2（４・５月）'!P63&amp;'別紙様式3-2（４・５月）'!Q63&amp;"から"&amp;O61)</f>
        <v/>
      </c>
      <c r="AG61" s="413" t="str">
        <f>IF(OR(W61="",W61="―"),"",'別紙様式3-2（４・５月）'!O63&amp;'別紙様式3-2（４・５月）'!P63&amp;'別紙様式3-2（４・５月）'!Q63&amp;"から"&amp;W61)</f>
        <v/>
      </c>
      <c r="AH61" s="361"/>
      <c r="AI61" s="361"/>
      <c r="AJ61" s="361"/>
      <c r="AK61" s="361"/>
      <c r="AL61" s="361"/>
      <c r="AM61" s="361"/>
      <c r="AN61" s="361"/>
      <c r="AO61" s="361"/>
    </row>
    <row r="62" spans="1:41" s="360" customFormat="1" ht="24.95" customHeight="1">
      <c r="A62" s="414">
        <v>49</v>
      </c>
      <c r="B62" s="969" t="str">
        <f>IF(基本情報入力シート!C101="","",基本情報入力シート!C101)</f>
        <v/>
      </c>
      <c r="C62" s="970"/>
      <c r="D62" s="970"/>
      <c r="E62" s="970"/>
      <c r="F62" s="970"/>
      <c r="G62" s="970"/>
      <c r="H62" s="970"/>
      <c r="I62" s="971"/>
      <c r="J62" s="391" t="str">
        <f>IF(基本情報入力シート!M101="","",基本情報入力シート!M101)</f>
        <v/>
      </c>
      <c r="K62" s="392" t="str">
        <f>IF(基本情報入力シート!R101="","",基本情報入力シート!R101)</f>
        <v/>
      </c>
      <c r="L62" s="392" t="str">
        <f>IF(基本情報入力シート!W101="","",基本情報入力シート!W101)</f>
        <v/>
      </c>
      <c r="M62" s="393" t="str">
        <f>IF(基本情報入力シート!X101="","",基本情報入力シート!X101)</f>
        <v/>
      </c>
      <c r="N62" s="394" t="str">
        <f>IF(基本情報入力シート!Y101="","",基本情報入力シート!Y101)</f>
        <v/>
      </c>
      <c r="O62" s="48"/>
      <c r="P62" s="1085"/>
      <c r="Q62" s="1086"/>
      <c r="R62" s="522" t="str">
        <f>IFERROR(IF(OR('別紙様式3-2（４・５月）'!Z64="ベア加算",'別紙様式3-2（４・５月）'!R64=""),"",P62*VLOOKUP(N62,【参考】数式用!$AD$2:$AH$37,MATCH(O62,【参考】数式用!$K$4:$N$4,0)+1,0)),"")</f>
        <v/>
      </c>
      <c r="S62" s="72"/>
      <c r="T62" s="1087"/>
      <c r="U62" s="1088"/>
      <c r="V62" s="520" t="str">
        <f>IFERROR(IF(AND('別紙様式3-2（４・５月）'!O64="",O62&lt;&gt;""),P62,P62*VLOOKUP(AF62,【参考】数式用4!$EY$3:$GF$106,MATCH(N62,【参考】数式用4!$EY$2:$GF$2,0))),"")</f>
        <v/>
      </c>
      <c r="W62" s="49"/>
      <c r="X62" s="71"/>
      <c r="Y62" s="1055" t="str">
        <f>IFERROR(IF(OR('別紙様式3-2（４・５月）'!Z64="ベア加算",'別紙様式3-2（４・５月）'!R64=""),"",X62*VLOOKUP(N62,【参考】数式用!$AD$2:$AH$37,MATCH(W62,【参考】数式用!$K$4:$N$4,0)+1,0)),"")</f>
        <v/>
      </c>
      <c r="Z62" s="1056"/>
      <c r="AA62" s="72"/>
      <c r="AB62" s="73"/>
      <c r="AC62" s="526" t="str">
        <f>IFERROR(IF(AND('別紙様式3-2（４・５月）'!O64="",W62&lt;&gt;"",W62&lt;&gt;"―"),X62,X62*VLOOKUP(AG62,【参考】数式用4!$EY$3:$GF$106,MATCH(N62,【参考】数式用4!$EY$2:$GF$2,0))),"")</f>
        <v/>
      </c>
      <c r="AD62" s="515" t="str">
        <f t="shared" si="0"/>
        <v/>
      </c>
      <c r="AE62" s="517" t="str">
        <f t="shared" si="1"/>
        <v/>
      </c>
      <c r="AF62" s="413" t="str">
        <f>IF(O62="","",'別紙様式3-2（４・５月）'!O64&amp;'別紙様式3-2（４・５月）'!P64&amp;'別紙様式3-2（４・５月）'!Q64&amp;"から"&amp;O62)</f>
        <v/>
      </c>
      <c r="AG62" s="413" t="str">
        <f>IF(OR(W62="",W62="―"),"",'別紙様式3-2（４・５月）'!O64&amp;'別紙様式3-2（４・５月）'!P64&amp;'別紙様式3-2（４・５月）'!Q64&amp;"から"&amp;W62)</f>
        <v/>
      </c>
      <c r="AH62" s="361"/>
      <c r="AI62" s="361"/>
      <c r="AJ62" s="361"/>
      <c r="AK62" s="361"/>
      <c r="AL62" s="361"/>
      <c r="AM62" s="361"/>
      <c r="AN62" s="361"/>
      <c r="AO62" s="361"/>
    </row>
    <row r="63" spans="1:41" s="360" customFormat="1" ht="24.95" customHeight="1">
      <c r="A63" s="414">
        <v>50</v>
      </c>
      <c r="B63" s="969" t="str">
        <f>IF(基本情報入力シート!C102="","",基本情報入力シート!C102)</f>
        <v/>
      </c>
      <c r="C63" s="970"/>
      <c r="D63" s="970"/>
      <c r="E63" s="970"/>
      <c r="F63" s="970"/>
      <c r="G63" s="970"/>
      <c r="H63" s="970"/>
      <c r="I63" s="971"/>
      <c r="J63" s="391" t="str">
        <f>IF(基本情報入力シート!M102="","",基本情報入力シート!M102)</f>
        <v/>
      </c>
      <c r="K63" s="392" t="str">
        <f>IF(基本情報入力シート!R102="","",基本情報入力シート!R102)</f>
        <v/>
      </c>
      <c r="L63" s="392" t="str">
        <f>IF(基本情報入力シート!W102="","",基本情報入力シート!W102)</f>
        <v/>
      </c>
      <c r="M63" s="393" t="str">
        <f>IF(基本情報入力シート!X102="","",基本情報入力シート!X102)</f>
        <v/>
      </c>
      <c r="N63" s="394" t="str">
        <f>IF(基本情報入力シート!Y102="","",基本情報入力シート!Y102)</f>
        <v/>
      </c>
      <c r="O63" s="48"/>
      <c r="P63" s="1085"/>
      <c r="Q63" s="1086"/>
      <c r="R63" s="522" t="str">
        <f>IFERROR(IF(OR('別紙様式3-2（４・５月）'!Z65="ベア加算",'別紙様式3-2（４・５月）'!R65=""),"",P63*VLOOKUP(N63,【参考】数式用!$AD$2:$AH$37,MATCH(O63,【参考】数式用!$K$4:$N$4,0)+1,0)),"")</f>
        <v/>
      </c>
      <c r="S63" s="72"/>
      <c r="T63" s="1087"/>
      <c r="U63" s="1088"/>
      <c r="V63" s="520" t="str">
        <f>IFERROR(IF(AND('別紙様式3-2（４・５月）'!O65="",O63&lt;&gt;""),P63,P63*VLOOKUP(AF63,【参考】数式用4!$EY$3:$GF$106,MATCH(N63,【参考】数式用4!$EY$2:$GF$2,0))),"")</f>
        <v/>
      </c>
      <c r="W63" s="49"/>
      <c r="X63" s="71"/>
      <c r="Y63" s="1055" t="str">
        <f>IFERROR(IF(OR('別紙様式3-2（４・５月）'!Z65="ベア加算",'別紙様式3-2（４・５月）'!R65=""),"",X63*VLOOKUP(N63,【参考】数式用!$AD$2:$AH$37,MATCH(W63,【参考】数式用!$K$4:$N$4,0)+1,0)),"")</f>
        <v/>
      </c>
      <c r="Z63" s="1056"/>
      <c r="AA63" s="72"/>
      <c r="AB63" s="73"/>
      <c r="AC63" s="526" t="str">
        <f>IFERROR(IF(AND('別紙様式3-2（４・５月）'!O65="",W63&lt;&gt;"",W63&lt;&gt;"―"),X63,X63*VLOOKUP(AG63,【参考】数式用4!$EY$3:$GF$106,MATCH(N63,【参考】数式用4!$EY$2:$GF$2,0))),"")</f>
        <v/>
      </c>
      <c r="AD63" s="515" t="str">
        <f t="shared" si="0"/>
        <v/>
      </c>
      <c r="AE63" s="517" t="str">
        <f t="shared" si="1"/>
        <v/>
      </c>
      <c r="AF63" s="413" t="str">
        <f>IF(O63="","",'別紙様式3-2（４・５月）'!O65&amp;'別紙様式3-2（４・５月）'!P65&amp;'別紙様式3-2（４・５月）'!Q65&amp;"から"&amp;O63)</f>
        <v/>
      </c>
      <c r="AG63" s="413" t="str">
        <f>IF(OR(W63="",W63="―"),"",'別紙様式3-2（４・５月）'!O65&amp;'別紙様式3-2（４・５月）'!P65&amp;'別紙様式3-2（４・５月）'!Q65&amp;"から"&amp;W63)</f>
        <v/>
      </c>
      <c r="AH63" s="361"/>
      <c r="AI63" s="361"/>
      <c r="AJ63" s="361"/>
      <c r="AK63" s="361"/>
      <c r="AL63" s="361"/>
      <c r="AM63" s="361"/>
      <c r="AN63" s="361"/>
      <c r="AO63" s="361"/>
    </row>
    <row r="64" spans="1:41" s="360" customFormat="1" ht="24.95" customHeight="1">
      <c r="A64" s="414">
        <v>51</v>
      </c>
      <c r="B64" s="969" t="str">
        <f>IF(基本情報入力シート!C103="","",基本情報入力シート!C103)</f>
        <v/>
      </c>
      <c r="C64" s="970"/>
      <c r="D64" s="970"/>
      <c r="E64" s="970"/>
      <c r="F64" s="970"/>
      <c r="G64" s="970"/>
      <c r="H64" s="970"/>
      <c r="I64" s="971"/>
      <c r="J64" s="391" t="str">
        <f>IF(基本情報入力シート!M103="","",基本情報入力シート!M103)</f>
        <v/>
      </c>
      <c r="K64" s="392" t="str">
        <f>IF(基本情報入力シート!R103="","",基本情報入力シート!R103)</f>
        <v/>
      </c>
      <c r="L64" s="392" t="str">
        <f>IF(基本情報入力シート!W103="","",基本情報入力シート!W103)</f>
        <v/>
      </c>
      <c r="M64" s="393" t="str">
        <f>IF(基本情報入力シート!X103="","",基本情報入力シート!X103)</f>
        <v/>
      </c>
      <c r="N64" s="394" t="str">
        <f>IF(基本情報入力シート!Y103="","",基本情報入力シート!Y103)</f>
        <v/>
      </c>
      <c r="O64" s="48"/>
      <c r="P64" s="1085"/>
      <c r="Q64" s="1086"/>
      <c r="R64" s="522" t="str">
        <f>IFERROR(IF(OR('別紙様式3-2（４・５月）'!Z66="ベア加算",'別紙様式3-2（４・５月）'!R66=""),"",P64*VLOOKUP(N64,【参考】数式用!$AD$2:$AH$37,MATCH(O64,【参考】数式用!$K$4:$N$4,0)+1,0)),"")</f>
        <v/>
      </c>
      <c r="S64" s="72"/>
      <c r="T64" s="1087"/>
      <c r="U64" s="1088"/>
      <c r="V64" s="520" t="str">
        <f>IFERROR(IF(AND('別紙様式3-2（４・５月）'!O66="",O64&lt;&gt;""),P64,P64*VLOOKUP(AF64,【参考】数式用4!$EY$3:$GF$106,MATCH(N64,【参考】数式用4!$EY$2:$GF$2,0))),"")</f>
        <v/>
      </c>
      <c r="W64" s="49"/>
      <c r="X64" s="71"/>
      <c r="Y64" s="1055" t="str">
        <f>IFERROR(IF(OR('別紙様式3-2（４・５月）'!Z66="ベア加算",'別紙様式3-2（４・５月）'!R66=""),"",X64*VLOOKUP(N64,【参考】数式用!$AD$2:$AH$37,MATCH(W64,【参考】数式用!$K$4:$N$4,0)+1,0)),"")</f>
        <v/>
      </c>
      <c r="Z64" s="1056"/>
      <c r="AA64" s="72"/>
      <c r="AB64" s="73"/>
      <c r="AC64" s="526" t="str">
        <f>IFERROR(IF(AND('別紙様式3-2（４・５月）'!O66="",W64&lt;&gt;"",W64&lt;&gt;"―"),X64,X64*VLOOKUP(AG64,【参考】数式用4!$EY$3:$GF$106,MATCH(N64,【参考】数式用4!$EY$2:$GF$2,0))),"")</f>
        <v/>
      </c>
      <c r="AD64" s="515" t="str">
        <f t="shared" si="0"/>
        <v/>
      </c>
      <c r="AE64" s="517" t="str">
        <f t="shared" si="1"/>
        <v/>
      </c>
      <c r="AF64" s="413" t="str">
        <f>IF(O64="","",'別紙様式3-2（４・５月）'!O66&amp;'別紙様式3-2（４・５月）'!P66&amp;'別紙様式3-2（４・５月）'!Q66&amp;"から"&amp;O64)</f>
        <v/>
      </c>
      <c r="AG64" s="413" t="str">
        <f>IF(OR(W64="",W64="―"),"",'別紙様式3-2（４・５月）'!O66&amp;'別紙様式3-2（４・５月）'!P66&amp;'別紙様式3-2（４・５月）'!Q66&amp;"から"&amp;W64)</f>
        <v/>
      </c>
      <c r="AH64" s="361"/>
      <c r="AI64" s="361"/>
      <c r="AJ64" s="361"/>
      <c r="AK64" s="361"/>
      <c r="AL64" s="361"/>
      <c r="AM64" s="361"/>
      <c r="AN64" s="361"/>
      <c r="AO64" s="361"/>
    </row>
    <row r="65" spans="1:41" s="360" customFormat="1" ht="24.95" customHeight="1">
      <c r="A65" s="414">
        <v>52</v>
      </c>
      <c r="B65" s="969" t="str">
        <f>IF(基本情報入力シート!C104="","",基本情報入力シート!C104)</f>
        <v/>
      </c>
      <c r="C65" s="970"/>
      <c r="D65" s="970"/>
      <c r="E65" s="970"/>
      <c r="F65" s="970"/>
      <c r="G65" s="970"/>
      <c r="H65" s="970"/>
      <c r="I65" s="971"/>
      <c r="J65" s="391" t="str">
        <f>IF(基本情報入力シート!M104="","",基本情報入力シート!M104)</f>
        <v/>
      </c>
      <c r="K65" s="392" t="str">
        <f>IF(基本情報入力シート!R104="","",基本情報入力シート!R104)</f>
        <v/>
      </c>
      <c r="L65" s="392" t="str">
        <f>IF(基本情報入力シート!W104="","",基本情報入力シート!W104)</f>
        <v/>
      </c>
      <c r="M65" s="393" t="str">
        <f>IF(基本情報入力シート!X104="","",基本情報入力シート!X104)</f>
        <v/>
      </c>
      <c r="N65" s="394" t="str">
        <f>IF(基本情報入力シート!Y104="","",基本情報入力シート!Y104)</f>
        <v/>
      </c>
      <c r="O65" s="48"/>
      <c r="P65" s="1085"/>
      <c r="Q65" s="1086"/>
      <c r="R65" s="522" t="str">
        <f>IFERROR(IF(OR('別紙様式3-2（４・５月）'!Z67="ベア加算",'別紙様式3-2（４・５月）'!R67=""),"",P65*VLOOKUP(N65,【参考】数式用!$AD$2:$AH$37,MATCH(O65,【参考】数式用!$K$4:$N$4,0)+1,0)),"")</f>
        <v/>
      </c>
      <c r="S65" s="72"/>
      <c r="T65" s="1087"/>
      <c r="U65" s="1088"/>
      <c r="V65" s="520" t="str">
        <f>IFERROR(IF(AND('別紙様式3-2（４・５月）'!O67="",O65&lt;&gt;""),P65,P65*VLOOKUP(AF65,【参考】数式用4!$EY$3:$GF$106,MATCH(N65,【参考】数式用4!$EY$2:$GF$2,0))),"")</f>
        <v/>
      </c>
      <c r="W65" s="49"/>
      <c r="X65" s="71"/>
      <c r="Y65" s="1055" t="str">
        <f>IFERROR(IF(OR('別紙様式3-2（４・５月）'!Z67="ベア加算",'別紙様式3-2（４・５月）'!R67=""),"",X65*VLOOKUP(N65,【参考】数式用!$AD$2:$AH$37,MATCH(W65,【参考】数式用!$K$4:$N$4,0)+1,0)),"")</f>
        <v/>
      </c>
      <c r="Z65" s="1056"/>
      <c r="AA65" s="72"/>
      <c r="AB65" s="73"/>
      <c r="AC65" s="526" t="str">
        <f>IFERROR(IF(AND('別紙様式3-2（４・５月）'!O67="",W65&lt;&gt;"",W65&lt;&gt;"―"),X65,X65*VLOOKUP(AG65,【参考】数式用4!$EY$3:$GF$106,MATCH(N65,【参考】数式用4!$EY$2:$GF$2,0))),"")</f>
        <v/>
      </c>
      <c r="AD65" s="515" t="str">
        <f t="shared" si="0"/>
        <v/>
      </c>
      <c r="AE65" s="517" t="str">
        <f t="shared" si="1"/>
        <v/>
      </c>
      <c r="AF65" s="413" t="str">
        <f>IF(O65="","",'別紙様式3-2（４・５月）'!O67&amp;'別紙様式3-2（４・５月）'!P67&amp;'別紙様式3-2（４・５月）'!Q67&amp;"から"&amp;O65)</f>
        <v/>
      </c>
      <c r="AG65" s="413" t="str">
        <f>IF(OR(W65="",W65="―"),"",'別紙様式3-2（４・５月）'!O67&amp;'別紙様式3-2（４・５月）'!P67&amp;'別紙様式3-2（４・５月）'!Q67&amp;"から"&amp;W65)</f>
        <v/>
      </c>
      <c r="AH65" s="361"/>
      <c r="AI65" s="361"/>
      <c r="AJ65" s="361"/>
      <c r="AK65" s="361"/>
      <c r="AL65" s="361"/>
      <c r="AM65" s="361"/>
      <c r="AN65" s="361"/>
      <c r="AO65" s="361"/>
    </row>
    <row r="66" spans="1:41" s="360" customFormat="1" ht="24.95" customHeight="1">
      <c r="A66" s="414">
        <v>53</v>
      </c>
      <c r="B66" s="969" t="str">
        <f>IF(基本情報入力シート!C105="","",基本情報入力シート!C105)</f>
        <v/>
      </c>
      <c r="C66" s="970"/>
      <c r="D66" s="970"/>
      <c r="E66" s="970"/>
      <c r="F66" s="970"/>
      <c r="G66" s="970"/>
      <c r="H66" s="970"/>
      <c r="I66" s="971"/>
      <c r="J66" s="391" t="str">
        <f>IF(基本情報入力シート!M105="","",基本情報入力シート!M105)</f>
        <v/>
      </c>
      <c r="K66" s="392" t="str">
        <f>IF(基本情報入力シート!R105="","",基本情報入力シート!R105)</f>
        <v/>
      </c>
      <c r="L66" s="392" t="str">
        <f>IF(基本情報入力シート!W105="","",基本情報入力シート!W105)</f>
        <v/>
      </c>
      <c r="M66" s="393" t="str">
        <f>IF(基本情報入力シート!X105="","",基本情報入力シート!X105)</f>
        <v/>
      </c>
      <c r="N66" s="394" t="str">
        <f>IF(基本情報入力シート!Y105="","",基本情報入力シート!Y105)</f>
        <v/>
      </c>
      <c r="O66" s="48"/>
      <c r="P66" s="1085"/>
      <c r="Q66" s="1086"/>
      <c r="R66" s="522" t="str">
        <f>IFERROR(IF(OR('別紙様式3-2（４・５月）'!Z68="ベア加算",'別紙様式3-2（４・５月）'!R68=""),"",P66*VLOOKUP(N66,【参考】数式用!$AD$2:$AH$37,MATCH(O66,【参考】数式用!$K$4:$N$4,0)+1,0)),"")</f>
        <v/>
      </c>
      <c r="S66" s="72"/>
      <c r="T66" s="1087"/>
      <c r="U66" s="1088"/>
      <c r="V66" s="520" t="str">
        <f>IFERROR(IF(AND('別紙様式3-2（４・５月）'!O68="",O66&lt;&gt;""),P66,P66*VLOOKUP(AF66,【参考】数式用4!$EY$3:$GF$106,MATCH(N66,【参考】数式用4!$EY$2:$GF$2,0))),"")</f>
        <v/>
      </c>
      <c r="W66" s="49"/>
      <c r="X66" s="71"/>
      <c r="Y66" s="1055" t="str">
        <f>IFERROR(IF(OR('別紙様式3-2（４・５月）'!Z68="ベア加算",'別紙様式3-2（４・５月）'!R68=""),"",X66*VLOOKUP(N66,【参考】数式用!$AD$2:$AH$37,MATCH(W66,【参考】数式用!$K$4:$N$4,0)+1,0)),"")</f>
        <v/>
      </c>
      <c r="Z66" s="1056"/>
      <c r="AA66" s="72"/>
      <c r="AB66" s="73"/>
      <c r="AC66" s="526" t="str">
        <f>IFERROR(IF(AND('別紙様式3-2（４・５月）'!O68="",W66&lt;&gt;"",W66&lt;&gt;"―"),X66,X66*VLOOKUP(AG66,【参考】数式用4!$EY$3:$GF$106,MATCH(N66,【参考】数式用4!$EY$2:$GF$2,0))),"")</f>
        <v/>
      </c>
      <c r="AD66" s="515" t="str">
        <f t="shared" si="0"/>
        <v/>
      </c>
      <c r="AE66" s="517" t="str">
        <f t="shared" si="1"/>
        <v/>
      </c>
      <c r="AF66" s="413" t="str">
        <f>IF(O66="","",'別紙様式3-2（４・５月）'!O68&amp;'別紙様式3-2（４・５月）'!P68&amp;'別紙様式3-2（４・５月）'!Q68&amp;"から"&amp;O66)</f>
        <v/>
      </c>
      <c r="AG66" s="413" t="str">
        <f>IF(OR(W66="",W66="―"),"",'別紙様式3-2（４・５月）'!O68&amp;'別紙様式3-2（４・５月）'!P68&amp;'別紙様式3-2（４・５月）'!Q68&amp;"から"&amp;W66)</f>
        <v/>
      </c>
      <c r="AH66" s="361"/>
      <c r="AI66" s="361"/>
      <c r="AJ66" s="361"/>
      <c r="AK66" s="361"/>
      <c r="AL66" s="361"/>
      <c r="AM66" s="361"/>
      <c r="AN66" s="361"/>
      <c r="AO66" s="361"/>
    </row>
    <row r="67" spans="1:41" s="360" customFormat="1" ht="24.95" customHeight="1">
      <c r="A67" s="414">
        <v>54</v>
      </c>
      <c r="B67" s="969" t="str">
        <f>IF(基本情報入力シート!C106="","",基本情報入力シート!C106)</f>
        <v/>
      </c>
      <c r="C67" s="970"/>
      <c r="D67" s="970"/>
      <c r="E67" s="970"/>
      <c r="F67" s="970"/>
      <c r="G67" s="970"/>
      <c r="H67" s="970"/>
      <c r="I67" s="971"/>
      <c r="J67" s="391" t="str">
        <f>IF(基本情報入力シート!M106="","",基本情報入力シート!M106)</f>
        <v/>
      </c>
      <c r="K67" s="392" t="str">
        <f>IF(基本情報入力シート!R106="","",基本情報入力シート!R106)</f>
        <v/>
      </c>
      <c r="L67" s="392" t="str">
        <f>IF(基本情報入力シート!W106="","",基本情報入力シート!W106)</f>
        <v/>
      </c>
      <c r="M67" s="393" t="str">
        <f>IF(基本情報入力シート!X106="","",基本情報入力シート!X106)</f>
        <v/>
      </c>
      <c r="N67" s="394" t="str">
        <f>IF(基本情報入力シート!Y106="","",基本情報入力シート!Y106)</f>
        <v/>
      </c>
      <c r="O67" s="48"/>
      <c r="P67" s="1085"/>
      <c r="Q67" s="1086"/>
      <c r="R67" s="522" t="str">
        <f>IFERROR(IF(OR('別紙様式3-2（４・５月）'!Z69="ベア加算",'別紙様式3-2（４・５月）'!R69=""),"",P67*VLOOKUP(N67,【参考】数式用!$AD$2:$AH$37,MATCH(O67,【参考】数式用!$K$4:$N$4,0)+1,0)),"")</f>
        <v/>
      </c>
      <c r="S67" s="72"/>
      <c r="T67" s="1087"/>
      <c r="U67" s="1088"/>
      <c r="V67" s="520" t="str">
        <f>IFERROR(IF(AND('別紙様式3-2（４・５月）'!O69="",O67&lt;&gt;""),P67,P67*VLOOKUP(AF67,【参考】数式用4!$EY$3:$GF$106,MATCH(N67,【参考】数式用4!$EY$2:$GF$2,0))),"")</f>
        <v/>
      </c>
      <c r="W67" s="49"/>
      <c r="X67" s="71"/>
      <c r="Y67" s="1055" t="str">
        <f>IFERROR(IF(OR('別紙様式3-2（４・５月）'!Z69="ベア加算",'別紙様式3-2（４・５月）'!R69=""),"",X67*VLOOKUP(N67,【参考】数式用!$AD$2:$AH$37,MATCH(W67,【参考】数式用!$K$4:$N$4,0)+1,0)),"")</f>
        <v/>
      </c>
      <c r="Z67" s="1056"/>
      <c r="AA67" s="72"/>
      <c r="AB67" s="73"/>
      <c r="AC67" s="526" t="str">
        <f>IFERROR(IF(AND('別紙様式3-2（４・５月）'!O69="",W67&lt;&gt;"",W67&lt;&gt;"―"),X67,X67*VLOOKUP(AG67,【参考】数式用4!$EY$3:$GF$106,MATCH(N67,【参考】数式用4!$EY$2:$GF$2,0))),"")</f>
        <v/>
      </c>
      <c r="AD67" s="515" t="str">
        <f t="shared" si="0"/>
        <v/>
      </c>
      <c r="AE67" s="517" t="str">
        <f t="shared" si="1"/>
        <v/>
      </c>
      <c r="AF67" s="413" t="str">
        <f>IF(O67="","",'別紙様式3-2（４・５月）'!O69&amp;'別紙様式3-2（４・５月）'!P69&amp;'別紙様式3-2（４・５月）'!Q69&amp;"から"&amp;O67)</f>
        <v/>
      </c>
      <c r="AG67" s="413" t="str">
        <f>IF(OR(W67="",W67="―"),"",'別紙様式3-2（４・５月）'!O69&amp;'別紙様式3-2（４・５月）'!P69&amp;'別紙様式3-2（４・５月）'!Q69&amp;"から"&amp;W67)</f>
        <v/>
      </c>
      <c r="AH67" s="361"/>
      <c r="AI67" s="361"/>
      <c r="AJ67" s="361"/>
      <c r="AK67" s="361"/>
      <c r="AL67" s="361"/>
      <c r="AM67" s="361"/>
      <c r="AN67" s="361"/>
      <c r="AO67" s="361"/>
    </row>
    <row r="68" spans="1:41" s="360" customFormat="1" ht="24.95" customHeight="1">
      <c r="A68" s="414">
        <v>55</v>
      </c>
      <c r="B68" s="969" t="str">
        <f>IF(基本情報入力シート!C107="","",基本情報入力シート!C107)</f>
        <v/>
      </c>
      <c r="C68" s="970"/>
      <c r="D68" s="970"/>
      <c r="E68" s="970"/>
      <c r="F68" s="970"/>
      <c r="G68" s="970"/>
      <c r="H68" s="970"/>
      <c r="I68" s="971"/>
      <c r="J68" s="391" t="str">
        <f>IF(基本情報入力シート!M107="","",基本情報入力シート!M107)</f>
        <v/>
      </c>
      <c r="K68" s="392" t="str">
        <f>IF(基本情報入力シート!R107="","",基本情報入力シート!R107)</f>
        <v/>
      </c>
      <c r="L68" s="392" t="str">
        <f>IF(基本情報入力シート!W107="","",基本情報入力シート!W107)</f>
        <v/>
      </c>
      <c r="M68" s="393" t="str">
        <f>IF(基本情報入力シート!X107="","",基本情報入力シート!X107)</f>
        <v/>
      </c>
      <c r="N68" s="394" t="str">
        <f>IF(基本情報入力シート!Y107="","",基本情報入力シート!Y107)</f>
        <v/>
      </c>
      <c r="O68" s="48"/>
      <c r="P68" s="1085"/>
      <c r="Q68" s="1086"/>
      <c r="R68" s="522" t="str">
        <f>IFERROR(IF(OR('別紙様式3-2（４・５月）'!Z70="ベア加算",'別紙様式3-2（４・５月）'!R70=""),"",P68*VLOOKUP(N68,【参考】数式用!$AD$2:$AH$37,MATCH(O68,【参考】数式用!$K$4:$N$4,0)+1,0)),"")</f>
        <v/>
      </c>
      <c r="S68" s="72"/>
      <c r="T68" s="1087"/>
      <c r="U68" s="1088"/>
      <c r="V68" s="520" t="str">
        <f>IFERROR(IF(AND('別紙様式3-2（４・５月）'!O70="",O68&lt;&gt;""),P68,P68*VLOOKUP(AF68,【参考】数式用4!$EY$3:$GF$106,MATCH(N68,【参考】数式用4!$EY$2:$GF$2,0))),"")</f>
        <v/>
      </c>
      <c r="W68" s="49"/>
      <c r="X68" s="71"/>
      <c r="Y68" s="1055" t="str">
        <f>IFERROR(IF(OR('別紙様式3-2（４・５月）'!Z70="ベア加算",'別紙様式3-2（４・５月）'!R70=""),"",X68*VLOOKUP(N68,【参考】数式用!$AD$2:$AH$37,MATCH(W68,【参考】数式用!$K$4:$N$4,0)+1,0)),"")</f>
        <v/>
      </c>
      <c r="Z68" s="1056"/>
      <c r="AA68" s="72"/>
      <c r="AB68" s="73"/>
      <c r="AC68" s="526" t="str">
        <f>IFERROR(IF(AND('別紙様式3-2（４・５月）'!O70="",W68&lt;&gt;"",W68&lt;&gt;"―"),X68,X68*VLOOKUP(AG68,【参考】数式用4!$EY$3:$GF$106,MATCH(N68,【参考】数式用4!$EY$2:$GF$2,0))),"")</f>
        <v/>
      </c>
      <c r="AD68" s="515" t="str">
        <f t="shared" si="0"/>
        <v/>
      </c>
      <c r="AE68" s="517" t="str">
        <f t="shared" si="1"/>
        <v/>
      </c>
      <c r="AF68" s="413" t="str">
        <f>IF(O68="","",'別紙様式3-2（４・５月）'!O70&amp;'別紙様式3-2（４・５月）'!P70&amp;'別紙様式3-2（４・５月）'!Q70&amp;"から"&amp;O68)</f>
        <v/>
      </c>
      <c r="AG68" s="413" t="str">
        <f>IF(OR(W68="",W68="―"),"",'別紙様式3-2（４・５月）'!O70&amp;'別紙様式3-2（４・５月）'!P70&amp;'別紙様式3-2（４・５月）'!Q70&amp;"から"&amp;W68)</f>
        <v/>
      </c>
      <c r="AH68" s="361"/>
      <c r="AI68" s="361"/>
      <c r="AJ68" s="361"/>
      <c r="AK68" s="361"/>
      <c r="AL68" s="361"/>
      <c r="AM68" s="361"/>
      <c r="AN68" s="361"/>
      <c r="AO68" s="361"/>
    </row>
    <row r="69" spans="1:41" s="360" customFormat="1" ht="24.95" customHeight="1">
      <c r="A69" s="414">
        <v>56</v>
      </c>
      <c r="B69" s="969" t="str">
        <f>IF(基本情報入力シート!C108="","",基本情報入力シート!C108)</f>
        <v/>
      </c>
      <c r="C69" s="970"/>
      <c r="D69" s="970"/>
      <c r="E69" s="970"/>
      <c r="F69" s="970"/>
      <c r="G69" s="970"/>
      <c r="H69" s="970"/>
      <c r="I69" s="971"/>
      <c r="J69" s="391" t="str">
        <f>IF(基本情報入力シート!M108="","",基本情報入力シート!M108)</f>
        <v/>
      </c>
      <c r="K69" s="392" t="str">
        <f>IF(基本情報入力シート!R108="","",基本情報入力シート!R108)</f>
        <v/>
      </c>
      <c r="L69" s="392" t="str">
        <f>IF(基本情報入力シート!W108="","",基本情報入力シート!W108)</f>
        <v/>
      </c>
      <c r="M69" s="393" t="str">
        <f>IF(基本情報入力シート!X108="","",基本情報入力シート!X108)</f>
        <v/>
      </c>
      <c r="N69" s="394" t="str">
        <f>IF(基本情報入力シート!Y108="","",基本情報入力シート!Y108)</f>
        <v/>
      </c>
      <c r="O69" s="48"/>
      <c r="P69" s="1085"/>
      <c r="Q69" s="1086"/>
      <c r="R69" s="522" t="str">
        <f>IFERROR(IF(OR('別紙様式3-2（４・５月）'!Z71="ベア加算",'別紙様式3-2（４・５月）'!R71=""),"",P69*VLOOKUP(N69,【参考】数式用!$AD$2:$AH$37,MATCH(O69,【参考】数式用!$K$4:$N$4,0)+1,0)),"")</f>
        <v/>
      </c>
      <c r="S69" s="72"/>
      <c r="T69" s="1087"/>
      <c r="U69" s="1088"/>
      <c r="V69" s="520" t="str">
        <f>IFERROR(IF(AND('別紙様式3-2（４・５月）'!O71="",O69&lt;&gt;""),P69,P69*VLOOKUP(AF69,【参考】数式用4!$EY$3:$GF$106,MATCH(N69,【参考】数式用4!$EY$2:$GF$2,0))),"")</f>
        <v/>
      </c>
      <c r="W69" s="49"/>
      <c r="X69" s="71"/>
      <c r="Y69" s="1055" t="str">
        <f>IFERROR(IF(OR('別紙様式3-2（４・５月）'!Z71="ベア加算",'別紙様式3-2（４・５月）'!R71=""),"",X69*VLOOKUP(N69,【参考】数式用!$AD$2:$AH$37,MATCH(W69,【参考】数式用!$K$4:$N$4,0)+1,0)),"")</f>
        <v/>
      </c>
      <c r="Z69" s="1056"/>
      <c r="AA69" s="72"/>
      <c r="AB69" s="73"/>
      <c r="AC69" s="526" t="str">
        <f>IFERROR(IF(AND('別紙様式3-2（４・５月）'!O71="",W69&lt;&gt;"",W69&lt;&gt;"―"),X69,X69*VLOOKUP(AG69,【参考】数式用4!$EY$3:$GF$106,MATCH(N69,【参考】数式用4!$EY$2:$GF$2,0))),"")</f>
        <v/>
      </c>
      <c r="AD69" s="515" t="str">
        <f t="shared" si="0"/>
        <v/>
      </c>
      <c r="AE69" s="517" t="str">
        <f t="shared" si="1"/>
        <v/>
      </c>
      <c r="AF69" s="413" t="str">
        <f>IF(O69="","",'別紙様式3-2（４・５月）'!O71&amp;'別紙様式3-2（４・５月）'!P71&amp;'別紙様式3-2（４・５月）'!Q71&amp;"から"&amp;O69)</f>
        <v/>
      </c>
      <c r="AG69" s="413" t="str">
        <f>IF(OR(W69="",W69="―"),"",'別紙様式3-2（４・５月）'!O71&amp;'別紙様式3-2（４・５月）'!P71&amp;'別紙様式3-2（４・５月）'!Q71&amp;"から"&amp;W69)</f>
        <v/>
      </c>
      <c r="AH69" s="361"/>
      <c r="AI69" s="361"/>
      <c r="AJ69" s="361"/>
      <c r="AK69" s="361"/>
      <c r="AL69" s="361"/>
      <c r="AM69" s="361"/>
      <c r="AN69" s="361"/>
      <c r="AO69" s="361"/>
    </row>
    <row r="70" spans="1:41" s="360" customFormat="1" ht="24.95" customHeight="1">
      <c r="A70" s="414">
        <v>57</v>
      </c>
      <c r="B70" s="969" t="str">
        <f>IF(基本情報入力シート!C109="","",基本情報入力シート!C109)</f>
        <v/>
      </c>
      <c r="C70" s="970"/>
      <c r="D70" s="970"/>
      <c r="E70" s="970"/>
      <c r="F70" s="970"/>
      <c r="G70" s="970"/>
      <c r="H70" s="970"/>
      <c r="I70" s="971"/>
      <c r="J70" s="391" t="str">
        <f>IF(基本情報入力シート!M109="","",基本情報入力シート!M109)</f>
        <v/>
      </c>
      <c r="K70" s="392" t="str">
        <f>IF(基本情報入力シート!R109="","",基本情報入力シート!R109)</f>
        <v/>
      </c>
      <c r="L70" s="392" t="str">
        <f>IF(基本情報入力シート!W109="","",基本情報入力シート!W109)</f>
        <v/>
      </c>
      <c r="M70" s="393" t="str">
        <f>IF(基本情報入力シート!X109="","",基本情報入力シート!X109)</f>
        <v/>
      </c>
      <c r="N70" s="394" t="str">
        <f>IF(基本情報入力シート!Y109="","",基本情報入力シート!Y109)</f>
        <v/>
      </c>
      <c r="O70" s="48"/>
      <c r="P70" s="1085"/>
      <c r="Q70" s="1086"/>
      <c r="R70" s="522" t="str">
        <f>IFERROR(IF(OR('別紙様式3-2（４・５月）'!Z72="ベア加算",'別紙様式3-2（４・５月）'!R72=""),"",P70*VLOOKUP(N70,【参考】数式用!$AD$2:$AH$37,MATCH(O70,【参考】数式用!$K$4:$N$4,0)+1,0)),"")</f>
        <v/>
      </c>
      <c r="S70" s="72"/>
      <c r="T70" s="1087"/>
      <c r="U70" s="1088"/>
      <c r="V70" s="520" t="str">
        <f>IFERROR(IF(AND('別紙様式3-2（４・５月）'!O72="",O70&lt;&gt;""),P70,P70*VLOOKUP(AF70,【参考】数式用4!$EY$3:$GF$106,MATCH(N70,【参考】数式用4!$EY$2:$GF$2,0))),"")</f>
        <v/>
      </c>
      <c r="W70" s="49"/>
      <c r="X70" s="71"/>
      <c r="Y70" s="1055" t="str">
        <f>IFERROR(IF(OR('別紙様式3-2（４・５月）'!Z72="ベア加算",'別紙様式3-2（４・５月）'!R72=""),"",X70*VLOOKUP(N70,【参考】数式用!$AD$2:$AH$37,MATCH(W70,【参考】数式用!$K$4:$N$4,0)+1,0)),"")</f>
        <v/>
      </c>
      <c r="Z70" s="1056"/>
      <c r="AA70" s="72"/>
      <c r="AB70" s="73"/>
      <c r="AC70" s="526" t="str">
        <f>IFERROR(IF(AND('別紙様式3-2（４・５月）'!O72="",W70&lt;&gt;"",W70&lt;&gt;"―"),X70,X70*VLOOKUP(AG70,【参考】数式用4!$EY$3:$GF$106,MATCH(N70,【参考】数式用4!$EY$2:$GF$2,0))),"")</f>
        <v/>
      </c>
      <c r="AD70" s="515" t="str">
        <f t="shared" si="0"/>
        <v/>
      </c>
      <c r="AE70" s="517" t="str">
        <f t="shared" si="1"/>
        <v/>
      </c>
      <c r="AF70" s="413" t="str">
        <f>IF(O70="","",'別紙様式3-2（４・５月）'!O72&amp;'別紙様式3-2（４・５月）'!P72&amp;'別紙様式3-2（４・５月）'!Q72&amp;"から"&amp;O70)</f>
        <v/>
      </c>
      <c r="AG70" s="413" t="str">
        <f>IF(OR(W70="",W70="―"),"",'別紙様式3-2（４・５月）'!O72&amp;'別紙様式3-2（４・５月）'!P72&amp;'別紙様式3-2（４・５月）'!Q72&amp;"から"&amp;W70)</f>
        <v/>
      </c>
      <c r="AH70" s="361"/>
      <c r="AI70" s="361"/>
      <c r="AJ70" s="361"/>
      <c r="AK70" s="361"/>
      <c r="AL70" s="361"/>
      <c r="AM70" s="361"/>
      <c r="AN70" s="361"/>
      <c r="AO70" s="361"/>
    </row>
    <row r="71" spans="1:41" s="360" customFormat="1" ht="24.95" customHeight="1">
      <c r="A71" s="414">
        <v>58</v>
      </c>
      <c r="B71" s="969" t="str">
        <f>IF(基本情報入力シート!C110="","",基本情報入力シート!C110)</f>
        <v/>
      </c>
      <c r="C71" s="970"/>
      <c r="D71" s="970"/>
      <c r="E71" s="970"/>
      <c r="F71" s="970"/>
      <c r="G71" s="970"/>
      <c r="H71" s="970"/>
      <c r="I71" s="971"/>
      <c r="J71" s="391" t="str">
        <f>IF(基本情報入力シート!M110="","",基本情報入力シート!M110)</f>
        <v/>
      </c>
      <c r="K71" s="392" t="str">
        <f>IF(基本情報入力シート!R110="","",基本情報入力シート!R110)</f>
        <v/>
      </c>
      <c r="L71" s="392" t="str">
        <f>IF(基本情報入力シート!W110="","",基本情報入力シート!W110)</f>
        <v/>
      </c>
      <c r="M71" s="393" t="str">
        <f>IF(基本情報入力シート!X110="","",基本情報入力シート!X110)</f>
        <v/>
      </c>
      <c r="N71" s="394" t="str">
        <f>IF(基本情報入力シート!Y110="","",基本情報入力シート!Y110)</f>
        <v/>
      </c>
      <c r="O71" s="48"/>
      <c r="P71" s="1085"/>
      <c r="Q71" s="1086"/>
      <c r="R71" s="522" t="str">
        <f>IFERROR(IF(OR('別紙様式3-2（４・５月）'!Z73="ベア加算",'別紙様式3-2（４・５月）'!R73=""),"",P71*VLOOKUP(N71,【参考】数式用!$AD$2:$AH$37,MATCH(O71,【参考】数式用!$K$4:$N$4,0)+1,0)),"")</f>
        <v/>
      </c>
      <c r="S71" s="72"/>
      <c r="T71" s="1087"/>
      <c r="U71" s="1088"/>
      <c r="V71" s="520" t="str">
        <f>IFERROR(IF(AND('別紙様式3-2（４・５月）'!O73="",O71&lt;&gt;""),P71,P71*VLOOKUP(AF71,【参考】数式用4!$EY$3:$GF$106,MATCH(N71,【参考】数式用4!$EY$2:$GF$2,0))),"")</f>
        <v/>
      </c>
      <c r="W71" s="49"/>
      <c r="X71" s="71"/>
      <c r="Y71" s="1055" t="str">
        <f>IFERROR(IF(OR('別紙様式3-2（４・５月）'!Z73="ベア加算",'別紙様式3-2（４・５月）'!R73=""),"",X71*VLOOKUP(N71,【参考】数式用!$AD$2:$AH$37,MATCH(W71,【参考】数式用!$K$4:$N$4,0)+1,0)),"")</f>
        <v/>
      </c>
      <c r="Z71" s="1056"/>
      <c r="AA71" s="72"/>
      <c r="AB71" s="73"/>
      <c r="AC71" s="526" t="str">
        <f>IFERROR(IF(AND('別紙様式3-2（４・５月）'!O73="",W71&lt;&gt;"",W71&lt;&gt;"―"),X71,X71*VLOOKUP(AG71,【参考】数式用4!$EY$3:$GF$106,MATCH(N71,【参考】数式用4!$EY$2:$GF$2,0))),"")</f>
        <v/>
      </c>
      <c r="AD71" s="515" t="str">
        <f t="shared" si="0"/>
        <v/>
      </c>
      <c r="AE71" s="517" t="str">
        <f t="shared" si="1"/>
        <v/>
      </c>
      <c r="AF71" s="413" t="str">
        <f>IF(O71="","",'別紙様式3-2（４・５月）'!O73&amp;'別紙様式3-2（４・５月）'!P73&amp;'別紙様式3-2（４・５月）'!Q73&amp;"から"&amp;O71)</f>
        <v/>
      </c>
      <c r="AG71" s="413" t="str">
        <f>IF(OR(W71="",W71="―"),"",'別紙様式3-2（４・５月）'!O73&amp;'別紙様式3-2（４・５月）'!P73&amp;'別紙様式3-2（４・５月）'!Q73&amp;"から"&amp;W71)</f>
        <v/>
      </c>
      <c r="AH71" s="361"/>
      <c r="AI71" s="361"/>
      <c r="AJ71" s="361"/>
      <c r="AK71" s="361"/>
      <c r="AL71" s="361"/>
      <c r="AM71" s="361"/>
      <c r="AN71" s="361"/>
      <c r="AO71" s="361"/>
    </row>
    <row r="72" spans="1:41" s="360" customFormat="1" ht="24.95" customHeight="1">
      <c r="A72" s="414">
        <v>59</v>
      </c>
      <c r="B72" s="969" t="str">
        <f>IF(基本情報入力シート!C111="","",基本情報入力シート!C111)</f>
        <v/>
      </c>
      <c r="C72" s="970"/>
      <c r="D72" s="970"/>
      <c r="E72" s="970"/>
      <c r="F72" s="970"/>
      <c r="G72" s="970"/>
      <c r="H72" s="970"/>
      <c r="I72" s="971"/>
      <c r="J72" s="391" t="str">
        <f>IF(基本情報入力シート!M111="","",基本情報入力シート!M111)</f>
        <v/>
      </c>
      <c r="K72" s="392" t="str">
        <f>IF(基本情報入力シート!R111="","",基本情報入力シート!R111)</f>
        <v/>
      </c>
      <c r="L72" s="392" t="str">
        <f>IF(基本情報入力シート!W111="","",基本情報入力シート!W111)</f>
        <v/>
      </c>
      <c r="M72" s="393" t="str">
        <f>IF(基本情報入力シート!X111="","",基本情報入力シート!X111)</f>
        <v/>
      </c>
      <c r="N72" s="394" t="str">
        <f>IF(基本情報入力シート!Y111="","",基本情報入力シート!Y111)</f>
        <v/>
      </c>
      <c r="O72" s="48"/>
      <c r="P72" s="1085"/>
      <c r="Q72" s="1086"/>
      <c r="R72" s="522" t="str">
        <f>IFERROR(IF(OR('別紙様式3-2（４・５月）'!Z74="ベア加算",'別紙様式3-2（４・５月）'!R74=""),"",P72*VLOOKUP(N72,【参考】数式用!$AD$2:$AH$37,MATCH(O72,【参考】数式用!$K$4:$N$4,0)+1,0)),"")</f>
        <v/>
      </c>
      <c r="S72" s="72"/>
      <c r="T72" s="1087"/>
      <c r="U72" s="1088"/>
      <c r="V72" s="520" t="str">
        <f>IFERROR(IF(AND('別紙様式3-2（４・５月）'!O74="",O72&lt;&gt;""),P72,P72*VLOOKUP(AF72,【参考】数式用4!$EY$3:$GF$106,MATCH(N72,【参考】数式用4!$EY$2:$GF$2,0))),"")</f>
        <v/>
      </c>
      <c r="W72" s="49"/>
      <c r="X72" s="71"/>
      <c r="Y72" s="1055" t="str">
        <f>IFERROR(IF(OR('別紙様式3-2（４・５月）'!Z74="ベア加算",'別紙様式3-2（４・５月）'!R74=""),"",X72*VLOOKUP(N72,【参考】数式用!$AD$2:$AH$37,MATCH(W72,【参考】数式用!$K$4:$N$4,0)+1,0)),"")</f>
        <v/>
      </c>
      <c r="Z72" s="1056"/>
      <c r="AA72" s="72"/>
      <c r="AB72" s="73"/>
      <c r="AC72" s="526" t="str">
        <f>IFERROR(IF(AND('別紙様式3-2（４・５月）'!O74="",W72&lt;&gt;"",W72&lt;&gt;"―"),X72,X72*VLOOKUP(AG72,【参考】数式用4!$EY$3:$GF$106,MATCH(N72,【参考】数式用4!$EY$2:$GF$2,0))),"")</f>
        <v/>
      </c>
      <c r="AD72" s="515" t="str">
        <f t="shared" si="0"/>
        <v/>
      </c>
      <c r="AE72" s="517" t="str">
        <f t="shared" si="1"/>
        <v/>
      </c>
      <c r="AF72" s="413" t="str">
        <f>IF(O72="","",'別紙様式3-2（４・５月）'!O74&amp;'別紙様式3-2（４・５月）'!P74&amp;'別紙様式3-2（４・５月）'!Q74&amp;"から"&amp;O72)</f>
        <v/>
      </c>
      <c r="AG72" s="413" t="str">
        <f>IF(OR(W72="",W72="―"),"",'別紙様式3-2（４・５月）'!O74&amp;'別紙様式3-2（４・５月）'!P74&amp;'別紙様式3-2（４・５月）'!Q74&amp;"から"&amp;W72)</f>
        <v/>
      </c>
      <c r="AH72" s="361"/>
      <c r="AI72" s="361"/>
      <c r="AJ72" s="361"/>
      <c r="AK72" s="361"/>
      <c r="AL72" s="361"/>
      <c r="AM72" s="361"/>
      <c r="AN72" s="361"/>
      <c r="AO72" s="361"/>
    </row>
    <row r="73" spans="1:41" s="360" customFormat="1" ht="24.95" customHeight="1">
      <c r="A73" s="414">
        <v>60</v>
      </c>
      <c r="B73" s="969" t="str">
        <f>IF(基本情報入力シート!C112="","",基本情報入力シート!C112)</f>
        <v/>
      </c>
      <c r="C73" s="970"/>
      <c r="D73" s="970"/>
      <c r="E73" s="970"/>
      <c r="F73" s="970"/>
      <c r="G73" s="970"/>
      <c r="H73" s="970"/>
      <c r="I73" s="971"/>
      <c r="J73" s="391" t="str">
        <f>IF(基本情報入力シート!M112="","",基本情報入力シート!M112)</f>
        <v/>
      </c>
      <c r="K73" s="392" t="str">
        <f>IF(基本情報入力シート!R112="","",基本情報入力シート!R112)</f>
        <v/>
      </c>
      <c r="L73" s="392" t="str">
        <f>IF(基本情報入力シート!W112="","",基本情報入力シート!W112)</f>
        <v/>
      </c>
      <c r="M73" s="393" t="str">
        <f>IF(基本情報入力シート!X112="","",基本情報入力シート!X112)</f>
        <v/>
      </c>
      <c r="N73" s="394" t="str">
        <f>IF(基本情報入力シート!Y112="","",基本情報入力シート!Y112)</f>
        <v/>
      </c>
      <c r="O73" s="48"/>
      <c r="P73" s="1085"/>
      <c r="Q73" s="1086"/>
      <c r="R73" s="522" t="str">
        <f>IFERROR(IF(OR('別紙様式3-2（４・５月）'!Z75="ベア加算",'別紙様式3-2（４・５月）'!R75=""),"",P73*VLOOKUP(N73,【参考】数式用!$AD$2:$AH$37,MATCH(O73,【参考】数式用!$K$4:$N$4,0)+1,0)),"")</f>
        <v/>
      </c>
      <c r="S73" s="72"/>
      <c r="T73" s="1087"/>
      <c r="U73" s="1088"/>
      <c r="V73" s="520" t="str">
        <f>IFERROR(IF(AND('別紙様式3-2（４・５月）'!O75="",O73&lt;&gt;""),P73,P73*VLOOKUP(AF73,【参考】数式用4!$EY$3:$GF$106,MATCH(N73,【参考】数式用4!$EY$2:$GF$2,0))),"")</f>
        <v/>
      </c>
      <c r="W73" s="49"/>
      <c r="X73" s="71"/>
      <c r="Y73" s="1055" t="str">
        <f>IFERROR(IF(OR('別紙様式3-2（４・５月）'!Z75="ベア加算",'別紙様式3-2（４・５月）'!R75=""),"",X73*VLOOKUP(N73,【参考】数式用!$AD$2:$AH$37,MATCH(W73,【参考】数式用!$K$4:$N$4,0)+1,0)),"")</f>
        <v/>
      </c>
      <c r="Z73" s="1056"/>
      <c r="AA73" s="72"/>
      <c r="AB73" s="73"/>
      <c r="AC73" s="526" t="str">
        <f>IFERROR(IF(AND('別紙様式3-2（４・５月）'!O75="",W73&lt;&gt;"",W73&lt;&gt;"―"),X73,X73*VLOOKUP(AG73,【参考】数式用4!$EY$3:$GF$106,MATCH(N73,【参考】数式用4!$EY$2:$GF$2,0))),"")</f>
        <v/>
      </c>
      <c r="AD73" s="515" t="str">
        <f t="shared" si="0"/>
        <v/>
      </c>
      <c r="AE73" s="517" t="str">
        <f t="shared" si="1"/>
        <v/>
      </c>
      <c r="AF73" s="413" t="str">
        <f>IF(O73="","",'別紙様式3-2（４・５月）'!O75&amp;'別紙様式3-2（４・５月）'!P75&amp;'別紙様式3-2（４・５月）'!Q75&amp;"から"&amp;O73)</f>
        <v/>
      </c>
      <c r="AG73" s="413" t="str">
        <f>IF(OR(W73="",W73="―"),"",'別紙様式3-2（４・５月）'!O75&amp;'別紙様式3-2（４・５月）'!P75&amp;'別紙様式3-2（４・５月）'!Q75&amp;"から"&amp;W73)</f>
        <v/>
      </c>
      <c r="AH73" s="361"/>
      <c r="AI73" s="361"/>
      <c r="AJ73" s="361"/>
      <c r="AK73" s="361"/>
      <c r="AL73" s="361"/>
      <c r="AM73" s="361"/>
      <c r="AN73" s="361"/>
      <c r="AO73" s="361"/>
    </row>
    <row r="74" spans="1:41" s="360" customFormat="1" ht="24.95" customHeight="1">
      <c r="A74" s="414">
        <v>61</v>
      </c>
      <c r="B74" s="969" t="str">
        <f>IF(基本情報入力シート!C113="","",基本情報入力シート!C113)</f>
        <v/>
      </c>
      <c r="C74" s="970"/>
      <c r="D74" s="970"/>
      <c r="E74" s="970"/>
      <c r="F74" s="970"/>
      <c r="G74" s="970"/>
      <c r="H74" s="970"/>
      <c r="I74" s="971"/>
      <c r="J74" s="391" t="str">
        <f>IF(基本情報入力シート!M113="","",基本情報入力シート!M113)</f>
        <v/>
      </c>
      <c r="K74" s="392" t="str">
        <f>IF(基本情報入力シート!R113="","",基本情報入力シート!R113)</f>
        <v/>
      </c>
      <c r="L74" s="392" t="str">
        <f>IF(基本情報入力シート!W113="","",基本情報入力シート!W113)</f>
        <v/>
      </c>
      <c r="M74" s="393" t="str">
        <f>IF(基本情報入力シート!X113="","",基本情報入力シート!X113)</f>
        <v/>
      </c>
      <c r="N74" s="394" t="str">
        <f>IF(基本情報入力シート!Y113="","",基本情報入力シート!Y113)</f>
        <v/>
      </c>
      <c r="O74" s="48"/>
      <c r="P74" s="1085"/>
      <c r="Q74" s="1086"/>
      <c r="R74" s="522" t="str">
        <f>IFERROR(IF(OR('別紙様式3-2（４・５月）'!Z76="ベア加算",'別紙様式3-2（４・５月）'!R76=""),"",P74*VLOOKUP(N74,【参考】数式用!$AD$2:$AH$37,MATCH(O74,【参考】数式用!$K$4:$N$4,0)+1,0)),"")</f>
        <v/>
      </c>
      <c r="S74" s="72"/>
      <c r="T74" s="1087"/>
      <c r="U74" s="1088"/>
      <c r="V74" s="520" t="str">
        <f>IFERROR(IF(AND('別紙様式3-2（４・５月）'!O76="",O74&lt;&gt;""),P74,P74*VLOOKUP(AF74,【参考】数式用4!$EY$3:$GF$106,MATCH(N74,【参考】数式用4!$EY$2:$GF$2,0))),"")</f>
        <v/>
      </c>
      <c r="W74" s="49"/>
      <c r="X74" s="71"/>
      <c r="Y74" s="1055" t="str">
        <f>IFERROR(IF(OR('別紙様式3-2（４・５月）'!Z76="ベア加算",'別紙様式3-2（４・５月）'!R76=""),"",X74*VLOOKUP(N74,【参考】数式用!$AD$2:$AH$37,MATCH(W74,【参考】数式用!$K$4:$N$4,0)+1,0)),"")</f>
        <v/>
      </c>
      <c r="Z74" s="1056"/>
      <c r="AA74" s="72"/>
      <c r="AB74" s="73"/>
      <c r="AC74" s="526" t="str">
        <f>IFERROR(IF(AND('別紙様式3-2（４・５月）'!O76="",W74&lt;&gt;"",W74&lt;&gt;"―"),X74,X74*VLOOKUP(AG74,【参考】数式用4!$EY$3:$GF$106,MATCH(N74,【参考】数式用4!$EY$2:$GF$2,0))),"")</f>
        <v/>
      </c>
      <c r="AD74" s="515" t="str">
        <f t="shared" si="0"/>
        <v/>
      </c>
      <c r="AE74" s="517" t="str">
        <f t="shared" si="1"/>
        <v/>
      </c>
      <c r="AF74" s="413" t="str">
        <f>IF(O74="","",'別紙様式3-2（４・５月）'!O76&amp;'別紙様式3-2（４・５月）'!P76&amp;'別紙様式3-2（４・５月）'!Q76&amp;"から"&amp;O74)</f>
        <v/>
      </c>
      <c r="AG74" s="413" t="str">
        <f>IF(OR(W74="",W74="―"),"",'別紙様式3-2（４・５月）'!O76&amp;'別紙様式3-2（４・５月）'!P76&amp;'別紙様式3-2（４・５月）'!Q76&amp;"から"&amp;W74)</f>
        <v/>
      </c>
      <c r="AH74" s="361"/>
      <c r="AI74" s="361"/>
      <c r="AJ74" s="361"/>
      <c r="AK74" s="361"/>
      <c r="AL74" s="361"/>
      <c r="AM74" s="361"/>
      <c r="AN74" s="361"/>
      <c r="AO74" s="361"/>
    </row>
    <row r="75" spans="1:41" s="360" customFormat="1" ht="24.95" customHeight="1">
      <c r="A75" s="414">
        <v>62</v>
      </c>
      <c r="B75" s="969" t="str">
        <f>IF(基本情報入力シート!C114="","",基本情報入力シート!C114)</f>
        <v/>
      </c>
      <c r="C75" s="970"/>
      <c r="D75" s="970"/>
      <c r="E75" s="970"/>
      <c r="F75" s="970"/>
      <c r="G75" s="970"/>
      <c r="H75" s="970"/>
      <c r="I75" s="971"/>
      <c r="J75" s="391" t="str">
        <f>IF(基本情報入力シート!M114="","",基本情報入力シート!M114)</f>
        <v/>
      </c>
      <c r="K75" s="392" t="str">
        <f>IF(基本情報入力シート!R114="","",基本情報入力シート!R114)</f>
        <v/>
      </c>
      <c r="L75" s="392" t="str">
        <f>IF(基本情報入力シート!W114="","",基本情報入力シート!W114)</f>
        <v/>
      </c>
      <c r="M75" s="393" t="str">
        <f>IF(基本情報入力シート!X114="","",基本情報入力シート!X114)</f>
        <v/>
      </c>
      <c r="N75" s="394" t="str">
        <f>IF(基本情報入力シート!Y114="","",基本情報入力シート!Y114)</f>
        <v/>
      </c>
      <c r="O75" s="48"/>
      <c r="P75" s="1085"/>
      <c r="Q75" s="1086"/>
      <c r="R75" s="522" t="str">
        <f>IFERROR(IF(OR('別紙様式3-2（４・５月）'!Z77="ベア加算",'別紙様式3-2（４・５月）'!R77=""),"",P75*VLOOKUP(N75,【参考】数式用!$AD$2:$AH$37,MATCH(O75,【参考】数式用!$K$4:$N$4,0)+1,0)),"")</f>
        <v/>
      </c>
      <c r="S75" s="72"/>
      <c r="T75" s="1087"/>
      <c r="U75" s="1088"/>
      <c r="V75" s="520" t="str">
        <f>IFERROR(IF(AND('別紙様式3-2（４・５月）'!O77="",O75&lt;&gt;""),P75,P75*VLOOKUP(AF75,【参考】数式用4!$EY$3:$GF$106,MATCH(N75,【参考】数式用4!$EY$2:$GF$2,0))),"")</f>
        <v/>
      </c>
      <c r="W75" s="49"/>
      <c r="X75" s="71"/>
      <c r="Y75" s="1055" t="str">
        <f>IFERROR(IF(OR('別紙様式3-2（４・５月）'!Z77="ベア加算",'別紙様式3-2（４・５月）'!R77=""),"",X75*VLOOKUP(N75,【参考】数式用!$AD$2:$AH$37,MATCH(W75,【参考】数式用!$K$4:$N$4,0)+1,0)),"")</f>
        <v/>
      </c>
      <c r="Z75" s="1056"/>
      <c r="AA75" s="72"/>
      <c r="AB75" s="73"/>
      <c r="AC75" s="526" t="str">
        <f>IFERROR(IF(AND('別紙様式3-2（４・５月）'!O77="",W75&lt;&gt;"",W75&lt;&gt;"―"),X75,X75*VLOOKUP(AG75,【参考】数式用4!$EY$3:$GF$106,MATCH(N75,【参考】数式用4!$EY$2:$GF$2,0))),"")</f>
        <v/>
      </c>
      <c r="AD75" s="515" t="str">
        <f t="shared" si="0"/>
        <v/>
      </c>
      <c r="AE75" s="517" t="str">
        <f t="shared" si="1"/>
        <v/>
      </c>
      <c r="AF75" s="413" t="str">
        <f>IF(O75="","",'別紙様式3-2（４・５月）'!O77&amp;'別紙様式3-2（４・５月）'!P77&amp;'別紙様式3-2（４・５月）'!Q77&amp;"から"&amp;O75)</f>
        <v/>
      </c>
      <c r="AG75" s="413" t="str">
        <f>IF(OR(W75="",W75="―"),"",'別紙様式3-2（４・５月）'!O77&amp;'別紙様式3-2（４・５月）'!P77&amp;'別紙様式3-2（４・５月）'!Q77&amp;"から"&amp;W75)</f>
        <v/>
      </c>
      <c r="AH75" s="361"/>
      <c r="AI75" s="361"/>
      <c r="AJ75" s="361"/>
      <c r="AK75" s="361"/>
      <c r="AL75" s="361"/>
      <c r="AM75" s="361"/>
      <c r="AN75" s="361"/>
      <c r="AO75" s="361"/>
    </row>
    <row r="76" spans="1:41" s="360" customFormat="1" ht="24.95" customHeight="1">
      <c r="A76" s="414">
        <v>63</v>
      </c>
      <c r="B76" s="969" t="str">
        <f>IF(基本情報入力シート!C115="","",基本情報入力シート!C115)</f>
        <v/>
      </c>
      <c r="C76" s="970"/>
      <c r="D76" s="970"/>
      <c r="E76" s="970"/>
      <c r="F76" s="970"/>
      <c r="G76" s="970"/>
      <c r="H76" s="970"/>
      <c r="I76" s="971"/>
      <c r="J76" s="391" t="str">
        <f>IF(基本情報入力シート!M115="","",基本情報入力シート!M115)</f>
        <v/>
      </c>
      <c r="K76" s="392" t="str">
        <f>IF(基本情報入力シート!R115="","",基本情報入力シート!R115)</f>
        <v/>
      </c>
      <c r="L76" s="392" t="str">
        <f>IF(基本情報入力シート!W115="","",基本情報入力シート!W115)</f>
        <v/>
      </c>
      <c r="M76" s="393" t="str">
        <f>IF(基本情報入力シート!X115="","",基本情報入力シート!X115)</f>
        <v/>
      </c>
      <c r="N76" s="394" t="str">
        <f>IF(基本情報入力シート!Y115="","",基本情報入力シート!Y115)</f>
        <v/>
      </c>
      <c r="O76" s="48"/>
      <c r="P76" s="1085"/>
      <c r="Q76" s="1086"/>
      <c r="R76" s="522" t="str">
        <f>IFERROR(IF(OR('別紙様式3-2（４・５月）'!Z78="ベア加算",'別紙様式3-2（４・５月）'!R78=""),"",P76*VLOOKUP(N76,【参考】数式用!$AD$2:$AH$37,MATCH(O76,【参考】数式用!$K$4:$N$4,0)+1,0)),"")</f>
        <v/>
      </c>
      <c r="S76" s="72"/>
      <c r="T76" s="1087"/>
      <c r="U76" s="1088"/>
      <c r="V76" s="520" t="str">
        <f>IFERROR(IF(AND('別紙様式3-2（４・５月）'!O78="",O76&lt;&gt;""),P76,P76*VLOOKUP(AF76,【参考】数式用4!$EY$3:$GF$106,MATCH(N76,【参考】数式用4!$EY$2:$GF$2,0))),"")</f>
        <v/>
      </c>
      <c r="W76" s="49"/>
      <c r="X76" s="71"/>
      <c r="Y76" s="1055" t="str">
        <f>IFERROR(IF(OR('別紙様式3-2（４・５月）'!Z78="ベア加算",'別紙様式3-2（４・５月）'!R78=""),"",X76*VLOOKUP(N76,【参考】数式用!$AD$2:$AH$37,MATCH(W76,【参考】数式用!$K$4:$N$4,0)+1,0)),"")</f>
        <v/>
      </c>
      <c r="Z76" s="1056"/>
      <c r="AA76" s="72"/>
      <c r="AB76" s="73"/>
      <c r="AC76" s="526" t="str">
        <f>IFERROR(IF(AND('別紙様式3-2（４・５月）'!O78="",W76&lt;&gt;"",W76&lt;&gt;"―"),X76,X76*VLOOKUP(AG76,【参考】数式用4!$EY$3:$GF$106,MATCH(N76,【参考】数式用4!$EY$2:$GF$2,0))),"")</f>
        <v/>
      </c>
      <c r="AD76" s="515" t="str">
        <f t="shared" si="0"/>
        <v/>
      </c>
      <c r="AE76" s="517" t="str">
        <f t="shared" si="1"/>
        <v/>
      </c>
      <c r="AF76" s="413" t="str">
        <f>IF(O76="","",'別紙様式3-2（４・５月）'!O78&amp;'別紙様式3-2（４・５月）'!P78&amp;'別紙様式3-2（４・５月）'!Q78&amp;"から"&amp;O76)</f>
        <v/>
      </c>
      <c r="AG76" s="413" t="str">
        <f>IF(OR(W76="",W76="―"),"",'別紙様式3-2（４・５月）'!O78&amp;'別紙様式3-2（４・５月）'!P78&amp;'別紙様式3-2（４・５月）'!Q78&amp;"から"&amp;W76)</f>
        <v/>
      </c>
      <c r="AH76" s="361"/>
      <c r="AI76" s="361"/>
      <c r="AJ76" s="361"/>
      <c r="AK76" s="361"/>
      <c r="AL76" s="361"/>
      <c r="AM76" s="361"/>
      <c r="AN76" s="361"/>
      <c r="AO76" s="361"/>
    </row>
    <row r="77" spans="1:41" s="360" customFormat="1" ht="24.95" customHeight="1">
      <c r="A77" s="414">
        <v>64</v>
      </c>
      <c r="B77" s="969" t="str">
        <f>IF(基本情報入力シート!C116="","",基本情報入力シート!C116)</f>
        <v/>
      </c>
      <c r="C77" s="970"/>
      <c r="D77" s="970"/>
      <c r="E77" s="970"/>
      <c r="F77" s="970"/>
      <c r="G77" s="970"/>
      <c r="H77" s="970"/>
      <c r="I77" s="971"/>
      <c r="J77" s="391" t="str">
        <f>IF(基本情報入力シート!M116="","",基本情報入力シート!M116)</f>
        <v/>
      </c>
      <c r="K77" s="392" t="str">
        <f>IF(基本情報入力シート!R116="","",基本情報入力シート!R116)</f>
        <v/>
      </c>
      <c r="L77" s="392" t="str">
        <f>IF(基本情報入力シート!W116="","",基本情報入力シート!W116)</f>
        <v/>
      </c>
      <c r="M77" s="393" t="str">
        <f>IF(基本情報入力シート!X116="","",基本情報入力シート!X116)</f>
        <v/>
      </c>
      <c r="N77" s="394" t="str">
        <f>IF(基本情報入力シート!Y116="","",基本情報入力シート!Y116)</f>
        <v/>
      </c>
      <c r="O77" s="48"/>
      <c r="P77" s="1085"/>
      <c r="Q77" s="1086"/>
      <c r="R77" s="522" t="str">
        <f>IFERROR(IF(OR('別紙様式3-2（４・５月）'!Z79="ベア加算",'別紙様式3-2（４・５月）'!R79=""),"",P77*VLOOKUP(N77,【参考】数式用!$AD$2:$AH$37,MATCH(O77,【参考】数式用!$K$4:$N$4,0)+1,0)),"")</f>
        <v/>
      </c>
      <c r="S77" s="72"/>
      <c r="T77" s="1087"/>
      <c r="U77" s="1088"/>
      <c r="V77" s="520" t="str">
        <f>IFERROR(IF(AND('別紙様式3-2（４・５月）'!O79="",O77&lt;&gt;""),P77,P77*VLOOKUP(AF77,【参考】数式用4!$EY$3:$GF$106,MATCH(N77,【参考】数式用4!$EY$2:$GF$2,0))),"")</f>
        <v/>
      </c>
      <c r="W77" s="49"/>
      <c r="X77" s="71"/>
      <c r="Y77" s="1055" t="str">
        <f>IFERROR(IF(OR('別紙様式3-2（４・５月）'!Z79="ベア加算",'別紙様式3-2（４・５月）'!R79=""),"",X77*VLOOKUP(N77,【参考】数式用!$AD$2:$AH$37,MATCH(W77,【参考】数式用!$K$4:$N$4,0)+1,0)),"")</f>
        <v/>
      </c>
      <c r="Z77" s="1056"/>
      <c r="AA77" s="72"/>
      <c r="AB77" s="73"/>
      <c r="AC77" s="526" t="str">
        <f>IFERROR(IF(AND('別紙様式3-2（４・５月）'!O79="",W77&lt;&gt;"",W77&lt;&gt;"―"),X77,X77*VLOOKUP(AG77,【参考】数式用4!$EY$3:$GF$106,MATCH(N77,【参考】数式用4!$EY$2:$GF$2,0))),"")</f>
        <v/>
      </c>
      <c r="AD77" s="515" t="str">
        <f t="shared" si="0"/>
        <v/>
      </c>
      <c r="AE77" s="517" t="str">
        <f t="shared" si="1"/>
        <v/>
      </c>
      <c r="AF77" s="413" t="str">
        <f>IF(O77="","",'別紙様式3-2（４・５月）'!O79&amp;'別紙様式3-2（４・５月）'!P79&amp;'別紙様式3-2（４・５月）'!Q79&amp;"から"&amp;O77)</f>
        <v/>
      </c>
      <c r="AG77" s="413" t="str">
        <f>IF(OR(W77="",W77="―"),"",'別紙様式3-2（４・５月）'!O79&amp;'別紙様式3-2（４・５月）'!P79&amp;'別紙様式3-2（４・５月）'!Q79&amp;"から"&amp;W77)</f>
        <v/>
      </c>
      <c r="AH77" s="361"/>
      <c r="AI77" s="361"/>
      <c r="AJ77" s="361"/>
      <c r="AK77" s="361"/>
      <c r="AL77" s="361"/>
      <c r="AM77" s="361"/>
      <c r="AN77" s="361"/>
      <c r="AO77" s="361"/>
    </row>
    <row r="78" spans="1:41" s="360" customFormat="1" ht="24.95" customHeight="1">
      <c r="A78" s="414">
        <v>65</v>
      </c>
      <c r="B78" s="969" t="str">
        <f>IF(基本情報入力シート!C117="","",基本情報入力シート!C117)</f>
        <v/>
      </c>
      <c r="C78" s="970"/>
      <c r="D78" s="970"/>
      <c r="E78" s="970"/>
      <c r="F78" s="970"/>
      <c r="G78" s="970"/>
      <c r="H78" s="970"/>
      <c r="I78" s="971"/>
      <c r="J78" s="391" t="str">
        <f>IF(基本情報入力シート!M117="","",基本情報入力シート!M117)</f>
        <v/>
      </c>
      <c r="K78" s="392" t="str">
        <f>IF(基本情報入力シート!R117="","",基本情報入力シート!R117)</f>
        <v/>
      </c>
      <c r="L78" s="392" t="str">
        <f>IF(基本情報入力シート!W117="","",基本情報入力シート!W117)</f>
        <v/>
      </c>
      <c r="M78" s="393" t="str">
        <f>IF(基本情報入力シート!X117="","",基本情報入力シート!X117)</f>
        <v/>
      </c>
      <c r="N78" s="394" t="str">
        <f>IF(基本情報入力シート!Y117="","",基本情報入力シート!Y117)</f>
        <v/>
      </c>
      <c r="O78" s="48"/>
      <c r="P78" s="1085"/>
      <c r="Q78" s="1086"/>
      <c r="R78" s="522" t="str">
        <f>IFERROR(IF(OR('別紙様式3-2（４・５月）'!Z80="ベア加算",'別紙様式3-2（４・５月）'!R80=""),"",P78*VLOOKUP(N78,【参考】数式用!$AD$2:$AH$37,MATCH(O78,【参考】数式用!$K$4:$N$4,0)+1,0)),"")</f>
        <v/>
      </c>
      <c r="S78" s="72"/>
      <c r="T78" s="1087"/>
      <c r="U78" s="1088"/>
      <c r="V78" s="520" t="str">
        <f>IFERROR(IF(AND('別紙様式3-2（４・５月）'!O80="",O78&lt;&gt;""),P78,P78*VLOOKUP(AF78,【参考】数式用4!$EY$3:$GF$106,MATCH(N78,【参考】数式用4!$EY$2:$GF$2,0))),"")</f>
        <v/>
      </c>
      <c r="W78" s="49"/>
      <c r="X78" s="71"/>
      <c r="Y78" s="1055" t="str">
        <f>IFERROR(IF(OR('別紙様式3-2（４・５月）'!Z80="ベア加算",'別紙様式3-2（４・５月）'!R80=""),"",X78*VLOOKUP(N78,【参考】数式用!$AD$2:$AH$37,MATCH(W78,【参考】数式用!$K$4:$N$4,0)+1,0)),"")</f>
        <v/>
      </c>
      <c r="Z78" s="1056"/>
      <c r="AA78" s="72"/>
      <c r="AB78" s="73"/>
      <c r="AC78" s="526" t="str">
        <f>IFERROR(IF(AND('別紙様式3-2（４・５月）'!O80="",W78&lt;&gt;"",W78&lt;&gt;"―"),X78,X78*VLOOKUP(AG78,【参考】数式用4!$EY$3:$GF$106,MATCH(N78,【参考】数式用4!$EY$2:$GF$2,0))),"")</f>
        <v/>
      </c>
      <c r="AD78" s="515" t="str">
        <f t="shared" si="0"/>
        <v/>
      </c>
      <c r="AE78" s="517" t="str">
        <f t="shared" si="1"/>
        <v/>
      </c>
      <c r="AF78" s="413" t="str">
        <f>IF(O78="","",'別紙様式3-2（４・５月）'!O80&amp;'別紙様式3-2（４・５月）'!P80&amp;'別紙様式3-2（４・５月）'!Q80&amp;"から"&amp;O78)</f>
        <v/>
      </c>
      <c r="AG78" s="413" t="str">
        <f>IF(OR(W78="",W78="―"),"",'別紙様式3-2（４・５月）'!O80&amp;'別紙様式3-2（４・５月）'!P80&amp;'別紙様式3-2（４・５月）'!Q80&amp;"から"&amp;W78)</f>
        <v/>
      </c>
      <c r="AH78" s="361"/>
      <c r="AI78" s="361"/>
      <c r="AJ78" s="361"/>
      <c r="AK78" s="361"/>
      <c r="AL78" s="361"/>
      <c r="AM78" s="361"/>
      <c r="AN78" s="361"/>
      <c r="AO78" s="361"/>
    </row>
    <row r="79" spans="1:41" s="360" customFormat="1" ht="24.95" customHeight="1">
      <c r="A79" s="414">
        <v>66</v>
      </c>
      <c r="B79" s="969" t="str">
        <f>IF(基本情報入力シート!C118="","",基本情報入力シート!C118)</f>
        <v/>
      </c>
      <c r="C79" s="970"/>
      <c r="D79" s="970"/>
      <c r="E79" s="970"/>
      <c r="F79" s="970"/>
      <c r="G79" s="970"/>
      <c r="H79" s="970"/>
      <c r="I79" s="971"/>
      <c r="J79" s="391" t="str">
        <f>IF(基本情報入力シート!M118="","",基本情報入力シート!M118)</f>
        <v/>
      </c>
      <c r="K79" s="392" t="str">
        <f>IF(基本情報入力シート!R118="","",基本情報入力シート!R118)</f>
        <v/>
      </c>
      <c r="L79" s="392" t="str">
        <f>IF(基本情報入力シート!W118="","",基本情報入力シート!W118)</f>
        <v/>
      </c>
      <c r="M79" s="393" t="str">
        <f>IF(基本情報入力シート!X118="","",基本情報入力シート!X118)</f>
        <v/>
      </c>
      <c r="N79" s="394" t="str">
        <f>IF(基本情報入力シート!Y118="","",基本情報入力シート!Y118)</f>
        <v/>
      </c>
      <c r="O79" s="48"/>
      <c r="P79" s="1085"/>
      <c r="Q79" s="1086"/>
      <c r="R79" s="522" t="str">
        <f>IFERROR(IF(OR('別紙様式3-2（４・５月）'!Z81="ベア加算",'別紙様式3-2（４・５月）'!R81=""),"",P79*VLOOKUP(N79,【参考】数式用!$AD$2:$AH$37,MATCH(O79,【参考】数式用!$K$4:$N$4,0)+1,0)),"")</f>
        <v/>
      </c>
      <c r="S79" s="72"/>
      <c r="T79" s="1087"/>
      <c r="U79" s="1088"/>
      <c r="V79" s="520" t="str">
        <f>IFERROR(IF(AND('別紙様式3-2（４・５月）'!O81="",O79&lt;&gt;""),P79,P79*VLOOKUP(AF79,【参考】数式用4!$EY$3:$GF$106,MATCH(N79,【参考】数式用4!$EY$2:$GF$2,0))),"")</f>
        <v/>
      </c>
      <c r="W79" s="49"/>
      <c r="X79" s="71"/>
      <c r="Y79" s="1055" t="str">
        <f>IFERROR(IF(OR('別紙様式3-2（４・５月）'!Z81="ベア加算",'別紙様式3-2（４・５月）'!R81=""),"",X79*VLOOKUP(N79,【参考】数式用!$AD$2:$AH$37,MATCH(W79,【参考】数式用!$K$4:$N$4,0)+1,0)),"")</f>
        <v/>
      </c>
      <c r="Z79" s="1056"/>
      <c r="AA79" s="72"/>
      <c r="AB79" s="73"/>
      <c r="AC79" s="526" t="str">
        <f>IFERROR(IF(AND('別紙様式3-2（４・５月）'!O81="",W79&lt;&gt;"",W79&lt;&gt;"―"),X79,X79*VLOOKUP(AG79,【参考】数式用4!$EY$3:$GF$106,MATCH(N79,【参考】数式用4!$EY$2:$GF$2,0))),"")</f>
        <v/>
      </c>
      <c r="AD79" s="515" t="str">
        <f t="shared" ref="AD79:AD113" si="2">IF(OR(O79="新加算Ⅰ",O79="新加算Ⅱ",O79="新加算Ⅴ（１）",O79="新加算Ⅴ（２）",O79="新加算Ⅴ（３）",O79="新加算Ⅴ（４）",O79="新加算Ⅴ（５）",O79="新加算Ⅴ（６）",O79="新加算Ⅴ（７）",O79="新加算Ⅴ（９）",O79="新加算Ⅴ（10）",O79="新加算Ⅴ（12）"),1,"")</f>
        <v/>
      </c>
      <c r="AE79" s="517" t="str">
        <f t="shared" ref="AE79:AE113" si="3">IF(OR(W79="新加算Ⅰ",W79="新加算Ⅱ"),1,"")</f>
        <v/>
      </c>
      <c r="AF79" s="413" t="str">
        <f>IF(O79="","",'別紙様式3-2（４・５月）'!O81&amp;'別紙様式3-2（４・５月）'!P81&amp;'別紙様式3-2（４・５月）'!Q81&amp;"から"&amp;O79)</f>
        <v/>
      </c>
      <c r="AG79" s="413" t="str">
        <f>IF(OR(W79="",W79="―"),"",'別紙様式3-2（４・５月）'!O81&amp;'別紙様式3-2（４・５月）'!P81&amp;'別紙様式3-2（４・５月）'!Q81&amp;"から"&amp;W79)</f>
        <v/>
      </c>
      <c r="AH79" s="361"/>
      <c r="AI79" s="361"/>
      <c r="AJ79" s="361"/>
      <c r="AK79" s="361"/>
      <c r="AL79" s="361"/>
      <c r="AM79" s="361"/>
      <c r="AN79" s="361"/>
      <c r="AO79" s="361"/>
    </row>
    <row r="80" spans="1:41" s="360" customFormat="1" ht="24.95" customHeight="1">
      <c r="A80" s="414">
        <v>67</v>
      </c>
      <c r="B80" s="969" t="str">
        <f>IF(基本情報入力シート!C119="","",基本情報入力シート!C119)</f>
        <v/>
      </c>
      <c r="C80" s="970"/>
      <c r="D80" s="970"/>
      <c r="E80" s="970"/>
      <c r="F80" s="970"/>
      <c r="G80" s="970"/>
      <c r="H80" s="970"/>
      <c r="I80" s="971"/>
      <c r="J80" s="391" t="str">
        <f>IF(基本情報入力シート!M119="","",基本情報入力シート!M119)</f>
        <v/>
      </c>
      <c r="K80" s="392" t="str">
        <f>IF(基本情報入力シート!R119="","",基本情報入力シート!R119)</f>
        <v/>
      </c>
      <c r="L80" s="392" t="str">
        <f>IF(基本情報入力シート!W119="","",基本情報入力シート!W119)</f>
        <v/>
      </c>
      <c r="M80" s="393" t="str">
        <f>IF(基本情報入力シート!X119="","",基本情報入力シート!X119)</f>
        <v/>
      </c>
      <c r="N80" s="394" t="str">
        <f>IF(基本情報入力シート!Y119="","",基本情報入力シート!Y119)</f>
        <v/>
      </c>
      <c r="O80" s="48"/>
      <c r="P80" s="1085"/>
      <c r="Q80" s="1086"/>
      <c r="R80" s="522" t="str">
        <f>IFERROR(IF(OR('別紙様式3-2（４・５月）'!Z82="ベア加算",'別紙様式3-2（４・５月）'!R82=""),"",P80*VLOOKUP(N80,【参考】数式用!$AD$2:$AH$37,MATCH(O80,【参考】数式用!$K$4:$N$4,0)+1,0)),"")</f>
        <v/>
      </c>
      <c r="S80" s="72"/>
      <c r="T80" s="1087"/>
      <c r="U80" s="1088"/>
      <c r="V80" s="520" t="str">
        <f>IFERROR(IF(AND('別紙様式3-2（４・５月）'!O82="",O80&lt;&gt;""),P80,P80*VLOOKUP(AF80,【参考】数式用4!$EY$3:$GF$106,MATCH(N80,【参考】数式用4!$EY$2:$GF$2,0))),"")</f>
        <v/>
      </c>
      <c r="W80" s="49"/>
      <c r="X80" s="71"/>
      <c r="Y80" s="1055" t="str">
        <f>IFERROR(IF(OR('別紙様式3-2（４・５月）'!Z82="ベア加算",'別紙様式3-2（４・５月）'!R82=""),"",X80*VLOOKUP(N80,【参考】数式用!$AD$2:$AH$37,MATCH(W80,【参考】数式用!$K$4:$N$4,0)+1,0)),"")</f>
        <v/>
      </c>
      <c r="Z80" s="1056"/>
      <c r="AA80" s="72"/>
      <c r="AB80" s="73"/>
      <c r="AC80" s="526" t="str">
        <f>IFERROR(IF(AND('別紙様式3-2（４・５月）'!O82="",W80&lt;&gt;"",W80&lt;&gt;"―"),X80,X80*VLOOKUP(AG80,【参考】数式用4!$EY$3:$GF$106,MATCH(N80,【参考】数式用4!$EY$2:$GF$2,0))),"")</f>
        <v/>
      </c>
      <c r="AD80" s="515" t="str">
        <f t="shared" si="2"/>
        <v/>
      </c>
      <c r="AE80" s="517" t="str">
        <f t="shared" si="3"/>
        <v/>
      </c>
      <c r="AF80" s="413" t="str">
        <f>IF(O80="","",'別紙様式3-2（４・５月）'!O82&amp;'別紙様式3-2（４・５月）'!P82&amp;'別紙様式3-2（４・５月）'!Q82&amp;"から"&amp;O80)</f>
        <v/>
      </c>
      <c r="AG80" s="413" t="str">
        <f>IF(OR(W80="",W80="―"),"",'別紙様式3-2（４・５月）'!O82&amp;'別紙様式3-2（４・５月）'!P82&amp;'別紙様式3-2（４・５月）'!Q82&amp;"から"&amp;W80)</f>
        <v/>
      </c>
      <c r="AH80" s="361"/>
      <c r="AI80" s="361"/>
      <c r="AJ80" s="361"/>
      <c r="AK80" s="361"/>
      <c r="AL80" s="361"/>
      <c r="AM80" s="361"/>
      <c r="AN80" s="361"/>
      <c r="AO80" s="361"/>
    </row>
    <row r="81" spans="1:41" s="360" customFormat="1" ht="24.95" customHeight="1">
      <c r="A81" s="414">
        <v>68</v>
      </c>
      <c r="B81" s="969" t="str">
        <f>IF(基本情報入力シート!C120="","",基本情報入力シート!C120)</f>
        <v/>
      </c>
      <c r="C81" s="970"/>
      <c r="D81" s="970"/>
      <c r="E81" s="970"/>
      <c r="F81" s="970"/>
      <c r="G81" s="970"/>
      <c r="H81" s="970"/>
      <c r="I81" s="971"/>
      <c r="J81" s="391" t="str">
        <f>IF(基本情報入力シート!M120="","",基本情報入力シート!M120)</f>
        <v/>
      </c>
      <c r="K81" s="392" t="str">
        <f>IF(基本情報入力シート!R120="","",基本情報入力シート!R120)</f>
        <v/>
      </c>
      <c r="L81" s="392" t="str">
        <f>IF(基本情報入力シート!W120="","",基本情報入力シート!W120)</f>
        <v/>
      </c>
      <c r="M81" s="393" t="str">
        <f>IF(基本情報入力シート!X120="","",基本情報入力シート!X120)</f>
        <v/>
      </c>
      <c r="N81" s="394" t="str">
        <f>IF(基本情報入力シート!Y120="","",基本情報入力シート!Y120)</f>
        <v/>
      </c>
      <c r="O81" s="48"/>
      <c r="P81" s="1085"/>
      <c r="Q81" s="1086"/>
      <c r="R81" s="522" t="str">
        <f>IFERROR(IF(OR('別紙様式3-2（４・５月）'!Z83="ベア加算",'別紙様式3-2（４・５月）'!R83=""),"",P81*VLOOKUP(N81,【参考】数式用!$AD$2:$AH$37,MATCH(O81,【参考】数式用!$K$4:$N$4,0)+1,0)),"")</f>
        <v/>
      </c>
      <c r="S81" s="72"/>
      <c r="T81" s="1087"/>
      <c r="U81" s="1088"/>
      <c r="V81" s="520" t="str">
        <f>IFERROR(IF(AND('別紙様式3-2（４・５月）'!O83="",O81&lt;&gt;""),P81,P81*VLOOKUP(AF81,【参考】数式用4!$EY$3:$GF$106,MATCH(N81,【参考】数式用4!$EY$2:$GF$2,0))),"")</f>
        <v/>
      </c>
      <c r="W81" s="49"/>
      <c r="X81" s="71"/>
      <c r="Y81" s="1055" t="str">
        <f>IFERROR(IF(OR('別紙様式3-2（４・５月）'!Z83="ベア加算",'別紙様式3-2（４・５月）'!R83=""),"",X81*VLOOKUP(N81,【参考】数式用!$AD$2:$AH$37,MATCH(W81,【参考】数式用!$K$4:$N$4,0)+1,0)),"")</f>
        <v/>
      </c>
      <c r="Z81" s="1056"/>
      <c r="AA81" s="72"/>
      <c r="AB81" s="73"/>
      <c r="AC81" s="526" t="str">
        <f>IFERROR(IF(AND('別紙様式3-2（４・５月）'!O83="",W81&lt;&gt;"",W81&lt;&gt;"―"),X81,X81*VLOOKUP(AG81,【参考】数式用4!$EY$3:$GF$106,MATCH(N81,【参考】数式用4!$EY$2:$GF$2,0))),"")</f>
        <v/>
      </c>
      <c r="AD81" s="515" t="str">
        <f t="shared" si="2"/>
        <v/>
      </c>
      <c r="AE81" s="517" t="str">
        <f t="shared" si="3"/>
        <v/>
      </c>
      <c r="AF81" s="413" t="str">
        <f>IF(O81="","",'別紙様式3-2（４・５月）'!O83&amp;'別紙様式3-2（４・５月）'!P83&amp;'別紙様式3-2（４・５月）'!Q83&amp;"から"&amp;O81)</f>
        <v/>
      </c>
      <c r="AG81" s="413" t="str">
        <f>IF(OR(W81="",W81="―"),"",'別紙様式3-2（４・５月）'!O83&amp;'別紙様式3-2（４・５月）'!P83&amp;'別紙様式3-2（４・５月）'!Q83&amp;"から"&amp;W81)</f>
        <v/>
      </c>
      <c r="AH81" s="361"/>
      <c r="AI81" s="361"/>
      <c r="AJ81" s="361"/>
      <c r="AK81" s="361"/>
      <c r="AL81" s="361"/>
      <c r="AM81" s="361"/>
      <c r="AN81" s="361"/>
      <c r="AO81" s="361"/>
    </row>
    <row r="82" spans="1:41" s="360" customFormat="1" ht="24.95" customHeight="1">
      <c r="A82" s="414">
        <v>69</v>
      </c>
      <c r="B82" s="969" t="str">
        <f>IF(基本情報入力シート!C121="","",基本情報入力シート!C121)</f>
        <v/>
      </c>
      <c r="C82" s="970"/>
      <c r="D82" s="970"/>
      <c r="E82" s="970"/>
      <c r="F82" s="970"/>
      <c r="G82" s="970"/>
      <c r="H82" s="970"/>
      <c r="I82" s="971"/>
      <c r="J82" s="391" t="str">
        <f>IF(基本情報入力シート!M121="","",基本情報入力シート!M121)</f>
        <v/>
      </c>
      <c r="K82" s="392" t="str">
        <f>IF(基本情報入力シート!R121="","",基本情報入力シート!R121)</f>
        <v/>
      </c>
      <c r="L82" s="392" t="str">
        <f>IF(基本情報入力シート!W121="","",基本情報入力シート!W121)</f>
        <v/>
      </c>
      <c r="M82" s="393" t="str">
        <f>IF(基本情報入力シート!X121="","",基本情報入力シート!X121)</f>
        <v/>
      </c>
      <c r="N82" s="394" t="str">
        <f>IF(基本情報入力シート!Y121="","",基本情報入力シート!Y121)</f>
        <v/>
      </c>
      <c r="O82" s="48"/>
      <c r="P82" s="1085"/>
      <c r="Q82" s="1086"/>
      <c r="R82" s="522" t="str">
        <f>IFERROR(IF(OR('別紙様式3-2（４・５月）'!Z84="ベア加算",'別紙様式3-2（４・５月）'!R84=""),"",P82*VLOOKUP(N82,【参考】数式用!$AD$2:$AH$37,MATCH(O82,【参考】数式用!$K$4:$N$4,0)+1,0)),"")</f>
        <v/>
      </c>
      <c r="S82" s="72"/>
      <c r="T82" s="1087"/>
      <c r="U82" s="1088"/>
      <c r="V82" s="520" t="str">
        <f>IFERROR(IF(AND('別紙様式3-2（４・５月）'!O84="",O82&lt;&gt;""),P82,P82*VLOOKUP(AF82,【参考】数式用4!$EY$3:$GF$106,MATCH(N82,【参考】数式用4!$EY$2:$GF$2,0))),"")</f>
        <v/>
      </c>
      <c r="W82" s="49"/>
      <c r="X82" s="71"/>
      <c r="Y82" s="1055" t="str">
        <f>IFERROR(IF(OR('別紙様式3-2（４・５月）'!Z84="ベア加算",'別紙様式3-2（４・５月）'!R84=""),"",X82*VLOOKUP(N82,【参考】数式用!$AD$2:$AH$37,MATCH(W82,【参考】数式用!$K$4:$N$4,0)+1,0)),"")</f>
        <v/>
      </c>
      <c r="Z82" s="1056"/>
      <c r="AA82" s="72"/>
      <c r="AB82" s="73"/>
      <c r="AC82" s="526" t="str">
        <f>IFERROR(IF(AND('別紙様式3-2（４・５月）'!O84="",W82&lt;&gt;"",W82&lt;&gt;"―"),X82,X82*VLOOKUP(AG82,【参考】数式用4!$EY$3:$GF$106,MATCH(N82,【参考】数式用4!$EY$2:$GF$2,0))),"")</f>
        <v/>
      </c>
      <c r="AD82" s="515" t="str">
        <f t="shared" si="2"/>
        <v/>
      </c>
      <c r="AE82" s="517" t="str">
        <f t="shared" si="3"/>
        <v/>
      </c>
      <c r="AF82" s="413" t="str">
        <f>IF(O82="","",'別紙様式3-2（４・５月）'!O84&amp;'別紙様式3-2（４・５月）'!P84&amp;'別紙様式3-2（４・５月）'!Q84&amp;"から"&amp;O82)</f>
        <v/>
      </c>
      <c r="AG82" s="413" t="str">
        <f>IF(OR(W82="",W82="―"),"",'別紙様式3-2（４・５月）'!O84&amp;'別紙様式3-2（４・５月）'!P84&amp;'別紙様式3-2（４・５月）'!Q84&amp;"から"&amp;W82)</f>
        <v/>
      </c>
      <c r="AH82" s="361"/>
      <c r="AI82" s="361"/>
      <c r="AJ82" s="361"/>
      <c r="AK82" s="361"/>
      <c r="AL82" s="361"/>
      <c r="AM82" s="361"/>
      <c r="AN82" s="361"/>
      <c r="AO82" s="361"/>
    </row>
    <row r="83" spans="1:41" s="360" customFormat="1" ht="24.95" customHeight="1">
      <c r="A83" s="414">
        <v>70</v>
      </c>
      <c r="B83" s="969" t="str">
        <f>IF(基本情報入力シート!C122="","",基本情報入力シート!C122)</f>
        <v/>
      </c>
      <c r="C83" s="970"/>
      <c r="D83" s="970"/>
      <c r="E83" s="970"/>
      <c r="F83" s="970"/>
      <c r="G83" s="970"/>
      <c r="H83" s="970"/>
      <c r="I83" s="971"/>
      <c r="J83" s="391" t="str">
        <f>IF(基本情報入力シート!M122="","",基本情報入力シート!M122)</f>
        <v/>
      </c>
      <c r="K83" s="392" t="str">
        <f>IF(基本情報入力シート!R122="","",基本情報入力シート!R122)</f>
        <v/>
      </c>
      <c r="L83" s="392" t="str">
        <f>IF(基本情報入力シート!W122="","",基本情報入力シート!W122)</f>
        <v/>
      </c>
      <c r="M83" s="393" t="str">
        <f>IF(基本情報入力シート!X122="","",基本情報入力シート!X122)</f>
        <v/>
      </c>
      <c r="N83" s="394" t="str">
        <f>IF(基本情報入力シート!Y122="","",基本情報入力シート!Y122)</f>
        <v/>
      </c>
      <c r="O83" s="48"/>
      <c r="P83" s="1085"/>
      <c r="Q83" s="1086"/>
      <c r="R83" s="522" t="str">
        <f>IFERROR(IF(OR('別紙様式3-2（４・５月）'!Z85="ベア加算",'別紙様式3-2（４・５月）'!R85=""),"",P83*VLOOKUP(N83,【参考】数式用!$AD$2:$AH$37,MATCH(O83,【参考】数式用!$K$4:$N$4,0)+1,0)),"")</f>
        <v/>
      </c>
      <c r="S83" s="72"/>
      <c r="T83" s="1087"/>
      <c r="U83" s="1088"/>
      <c r="V83" s="520" t="str">
        <f>IFERROR(IF(AND('別紙様式3-2（４・５月）'!O85="",O83&lt;&gt;""),P83,P83*VLOOKUP(AF83,【参考】数式用4!$EY$3:$GF$106,MATCH(N83,【参考】数式用4!$EY$2:$GF$2,0))),"")</f>
        <v/>
      </c>
      <c r="W83" s="49"/>
      <c r="X83" s="71"/>
      <c r="Y83" s="1055" t="str">
        <f>IFERROR(IF(OR('別紙様式3-2（４・５月）'!Z85="ベア加算",'別紙様式3-2（４・５月）'!R85=""),"",X83*VLOOKUP(N83,【参考】数式用!$AD$2:$AH$37,MATCH(W83,【参考】数式用!$K$4:$N$4,0)+1,0)),"")</f>
        <v/>
      </c>
      <c r="Z83" s="1056"/>
      <c r="AA83" s="72"/>
      <c r="AB83" s="73"/>
      <c r="AC83" s="526" t="str">
        <f>IFERROR(IF(AND('別紙様式3-2（４・５月）'!O85="",W83&lt;&gt;"",W83&lt;&gt;"―"),X83,X83*VLOOKUP(AG83,【参考】数式用4!$EY$3:$GF$106,MATCH(N83,【参考】数式用4!$EY$2:$GF$2,0))),"")</f>
        <v/>
      </c>
      <c r="AD83" s="515" t="str">
        <f t="shared" si="2"/>
        <v/>
      </c>
      <c r="AE83" s="517" t="str">
        <f t="shared" si="3"/>
        <v/>
      </c>
      <c r="AF83" s="413" t="str">
        <f>IF(O83="","",'別紙様式3-2（４・５月）'!O85&amp;'別紙様式3-2（４・５月）'!P85&amp;'別紙様式3-2（４・５月）'!Q85&amp;"から"&amp;O83)</f>
        <v/>
      </c>
      <c r="AG83" s="413" t="str">
        <f>IF(OR(W83="",W83="―"),"",'別紙様式3-2（４・５月）'!O85&amp;'別紙様式3-2（４・５月）'!P85&amp;'別紙様式3-2（４・５月）'!Q85&amp;"から"&amp;W83)</f>
        <v/>
      </c>
      <c r="AH83" s="361"/>
      <c r="AI83" s="361"/>
      <c r="AJ83" s="361"/>
      <c r="AK83" s="361"/>
      <c r="AL83" s="361"/>
      <c r="AM83" s="361"/>
      <c r="AN83" s="361"/>
      <c r="AO83" s="361"/>
    </row>
    <row r="84" spans="1:41" s="360" customFormat="1" ht="24.95" customHeight="1">
      <c r="A84" s="414">
        <v>71</v>
      </c>
      <c r="B84" s="969" t="str">
        <f>IF(基本情報入力シート!C123="","",基本情報入力シート!C123)</f>
        <v/>
      </c>
      <c r="C84" s="970"/>
      <c r="D84" s="970"/>
      <c r="E84" s="970"/>
      <c r="F84" s="970"/>
      <c r="G84" s="970"/>
      <c r="H84" s="970"/>
      <c r="I84" s="971"/>
      <c r="J84" s="391" t="str">
        <f>IF(基本情報入力シート!M123="","",基本情報入力シート!M123)</f>
        <v/>
      </c>
      <c r="K84" s="392" t="str">
        <f>IF(基本情報入力シート!R123="","",基本情報入力シート!R123)</f>
        <v/>
      </c>
      <c r="L84" s="392" t="str">
        <f>IF(基本情報入力シート!W123="","",基本情報入力シート!W123)</f>
        <v/>
      </c>
      <c r="M84" s="393" t="str">
        <f>IF(基本情報入力シート!X123="","",基本情報入力シート!X123)</f>
        <v/>
      </c>
      <c r="N84" s="394" t="str">
        <f>IF(基本情報入力シート!Y123="","",基本情報入力シート!Y123)</f>
        <v/>
      </c>
      <c r="O84" s="48"/>
      <c r="P84" s="1085"/>
      <c r="Q84" s="1086"/>
      <c r="R84" s="522" t="str">
        <f>IFERROR(IF(OR('別紙様式3-2（４・５月）'!Z86="ベア加算",'別紙様式3-2（４・５月）'!R86=""),"",P84*VLOOKUP(N84,【参考】数式用!$AD$2:$AH$37,MATCH(O84,【参考】数式用!$K$4:$N$4,0)+1,0)),"")</f>
        <v/>
      </c>
      <c r="S84" s="72"/>
      <c r="T84" s="1087"/>
      <c r="U84" s="1088"/>
      <c r="V84" s="520" t="str">
        <f>IFERROR(IF(AND('別紙様式3-2（４・５月）'!O86="",O84&lt;&gt;""),P84,P84*VLOOKUP(AF84,【参考】数式用4!$EY$3:$GF$106,MATCH(N84,【参考】数式用4!$EY$2:$GF$2,0))),"")</f>
        <v/>
      </c>
      <c r="W84" s="49"/>
      <c r="X84" s="71"/>
      <c r="Y84" s="1055" t="str">
        <f>IFERROR(IF(OR('別紙様式3-2（４・５月）'!Z86="ベア加算",'別紙様式3-2（４・５月）'!R86=""),"",X84*VLOOKUP(N84,【参考】数式用!$AD$2:$AH$37,MATCH(W84,【参考】数式用!$K$4:$N$4,0)+1,0)),"")</f>
        <v/>
      </c>
      <c r="Z84" s="1056"/>
      <c r="AA84" s="72"/>
      <c r="AB84" s="73"/>
      <c r="AC84" s="526" t="str">
        <f>IFERROR(IF(AND('別紙様式3-2（４・５月）'!O86="",W84&lt;&gt;"",W84&lt;&gt;"―"),X84,X84*VLOOKUP(AG84,【参考】数式用4!$EY$3:$GF$106,MATCH(N84,【参考】数式用4!$EY$2:$GF$2,0))),"")</f>
        <v/>
      </c>
      <c r="AD84" s="515" t="str">
        <f t="shared" si="2"/>
        <v/>
      </c>
      <c r="AE84" s="517" t="str">
        <f t="shared" si="3"/>
        <v/>
      </c>
      <c r="AF84" s="413" t="str">
        <f>IF(O84="","",'別紙様式3-2（４・５月）'!O86&amp;'別紙様式3-2（４・５月）'!P86&amp;'別紙様式3-2（４・５月）'!Q86&amp;"から"&amp;O84)</f>
        <v/>
      </c>
      <c r="AG84" s="413" t="str">
        <f>IF(OR(W84="",W84="―"),"",'別紙様式3-2（４・５月）'!O86&amp;'別紙様式3-2（４・５月）'!P86&amp;'別紙様式3-2（４・５月）'!Q86&amp;"から"&amp;W84)</f>
        <v/>
      </c>
      <c r="AH84" s="361"/>
      <c r="AI84" s="361"/>
      <c r="AJ84" s="361"/>
      <c r="AK84" s="361"/>
      <c r="AL84" s="361"/>
      <c r="AM84" s="361"/>
      <c r="AN84" s="361"/>
      <c r="AO84" s="361"/>
    </row>
    <row r="85" spans="1:41" s="360" customFormat="1" ht="24.95" customHeight="1">
      <c r="A85" s="414">
        <v>72</v>
      </c>
      <c r="B85" s="969" t="str">
        <f>IF(基本情報入力シート!C124="","",基本情報入力シート!C124)</f>
        <v/>
      </c>
      <c r="C85" s="970"/>
      <c r="D85" s="970"/>
      <c r="E85" s="970"/>
      <c r="F85" s="970"/>
      <c r="G85" s="970"/>
      <c r="H85" s="970"/>
      <c r="I85" s="971"/>
      <c r="J85" s="391" t="str">
        <f>IF(基本情報入力シート!M124="","",基本情報入力シート!M124)</f>
        <v/>
      </c>
      <c r="K85" s="392" t="str">
        <f>IF(基本情報入力シート!R124="","",基本情報入力シート!R124)</f>
        <v/>
      </c>
      <c r="L85" s="392" t="str">
        <f>IF(基本情報入力シート!W124="","",基本情報入力シート!W124)</f>
        <v/>
      </c>
      <c r="M85" s="393" t="str">
        <f>IF(基本情報入力シート!X124="","",基本情報入力シート!X124)</f>
        <v/>
      </c>
      <c r="N85" s="394" t="str">
        <f>IF(基本情報入力シート!Y124="","",基本情報入力シート!Y124)</f>
        <v/>
      </c>
      <c r="O85" s="48"/>
      <c r="P85" s="1085"/>
      <c r="Q85" s="1086"/>
      <c r="R85" s="522" t="str">
        <f>IFERROR(IF(OR('別紙様式3-2（４・５月）'!Z87="ベア加算",'別紙様式3-2（４・５月）'!R87=""),"",P85*VLOOKUP(N85,【参考】数式用!$AD$2:$AH$37,MATCH(O85,【参考】数式用!$K$4:$N$4,0)+1,0)),"")</f>
        <v/>
      </c>
      <c r="S85" s="72"/>
      <c r="T85" s="1087"/>
      <c r="U85" s="1088"/>
      <c r="V85" s="520" t="str">
        <f>IFERROR(IF(AND('別紙様式3-2（４・５月）'!O87="",O85&lt;&gt;""),P85,P85*VLOOKUP(AF85,【参考】数式用4!$EY$3:$GF$106,MATCH(N85,【参考】数式用4!$EY$2:$GF$2,0))),"")</f>
        <v/>
      </c>
      <c r="W85" s="49"/>
      <c r="X85" s="71"/>
      <c r="Y85" s="1055" t="str">
        <f>IFERROR(IF(OR('別紙様式3-2（４・５月）'!Z87="ベア加算",'別紙様式3-2（４・５月）'!R87=""),"",X85*VLOOKUP(N85,【参考】数式用!$AD$2:$AH$37,MATCH(W85,【参考】数式用!$K$4:$N$4,0)+1,0)),"")</f>
        <v/>
      </c>
      <c r="Z85" s="1056"/>
      <c r="AA85" s="72"/>
      <c r="AB85" s="73"/>
      <c r="AC85" s="526" t="str">
        <f>IFERROR(IF(AND('別紙様式3-2（４・５月）'!O87="",W85&lt;&gt;"",W85&lt;&gt;"―"),X85,X85*VLOOKUP(AG85,【参考】数式用4!$EY$3:$GF$106,MATCH(N85,【参考】数式用4!$EY$2:$GF$2,0))),"")</f>
        <v/>
      </c>
      <c r="AD85" s="515" t="str">
        <f t="shared" si="2"/>
        <v/>
      </c>
      <c r="AE85" s="517" t="str">
        <f t="shared" si="3"/>
        <v/>
      </c>
      <c r="AF85" s="413" t="str">
        <f>IF(O85="","",'別紙様式3-2（４・５月）'!O87&amp;'別紙様式3-2（４・５月）'!P87&amp;'別紙様式3-2（４・５月）'!Q87&amp;"から"&amp;O85)</f>
        <v/>
      </c>
      <c r="AG85" s="413" t="str">
        <f>IF(OR(W85="",W85="―"),"",'別紙様式3-2（４・５月）'!O87&amp;'別紙様式3-2（４・５月）'!P87&amp;'別紙様式3-2（４・５月）'!Q87&amp;"から"&amp;W85)</f>
        <v/>
      </c>
      <c r="AH85" s="361"/>
      <c r="AI85" s="361"/>
      <c r="AJ85" s="361"/>
      <c r="AK85" s="361"/>
      <c r="AL85" s="361"/>
      <c r="AM85" s="361"/>
      <c r="AN85" s="361"/>
      <c r="AO85" s="361"/>
    </row>
    <row r="86" spans="1:41" s="360" customFormat="1" ht="24.95" customHeight="1">
      <c r="A86" s="414">
        <v>73</v>
      </c>
      <c r="B86" s="969" t="str">
        <f>IF(基本情報入力シート!C125="","",基本情報入力シート!C125)</f>
        <v/>
      </c>
      <c r="C86" s="970"/>
      <c r="D86" s="970"/>
      <c r="E86" s="970"/>
      <c r="F86" s="970"/>
      <c r="G86" s="970"/>
      <c r="H86" s="970"/>
      <c r="I86" s="971"/>
      <c r="J86" s="391" t="str">
        <f>IF(基本情報入力シート!M125="","",基本情報入力シート!M125)</f>
        <v/>
      </c>
      <c r="K86" s="392" t="str">
        <f>IF(基本情報入力シート!R125="","",基本情報入力シート!R125)</f>
        <v/>
      </c>
      <c r="L86" s="392" t="str">
        <f>IF(基本情報入力シート!W125="","",基本情報入力シート!W125)</f>
        <v/>
      </c>
      <c r="M86" s="393" t="str">
        <f>IF(基本情報入力シート!X125="","",基本情報入力シート!X125)</f>
        <v/>
      </c>
      <c r="N86" s="394" t="str">
        <f>IF(基本情報入力シート!Y125="","",基本情報入力シート!Y125)</f>
        <v/>
      </c>
      <c r="O86" s="48"/>
      <c r="P86" s="1085"/>
      <c r="Q86" s="1086"/>
      <c r="R86" s="522" t="str">
        <f>IFERROR(IF(OR('別紙様式3-2（４・５月）'!Z88="ベア加算",'別紙様式3-2（４・５月）'!R88=""),"",P86*VLOOKUP(N86,【参考】数式用!$AD$2:$AH$37,MATCH(O86,【参考】数式用!$K$4:$N$4,0)+1,0)),"")</f>
        <v/>
      </c>
      <c r="S86" s="72"/>
      <c r="T86" s="1087"/>
      <c r="U86" s="1088"/>
      <c r="V86" s="520" t="str">
        <f>IFERROR(IF(AND('別紙様式3-2（４・５月）'!O88="",O86&lt;&gt;""),P86,P86*VLOOKUP(AF86,【参考】数式用4!$EY$3:$GF$106,MATCH(N86,【参考】数式用4!$EY$2:$GF$2,0))),"")</f>
        <v/>
      </c>
      <c r="W86" s="49"/>
      <c r="X86" s="71"/>
      <c r="Y86" s="1055" t="str">
        <f>IFERROR(IF(OR('別紙様式3-2（４・５月）'!Z88="ベア加算",'別紙様式3-2（４・５月）'!R88=""),"",X86*VLOOKUP(N86,【参考】数式用!$AD$2:$AH$37,MATCH(W86,【参考】数式用!$K$4:$N$4,0)+1,0)),"")</f>
        <v/>
      </c>
      <c r="Z86" s="1056"/>
      <c r="AA86" s="72"/>
      <c r="AB86" s="73"/>
      <c r="AC86" s="526" t="str">
        <f>IFERROR(IF(AND('別紙様式3-2（４・５月）'!O88="",W86&lt;&gt;"",W86&lt;&gt;"―"),X86,X86*VLOOKUP(AG86,【参考】数式用4!$EY$3:$GF$106,MATCH(N86,【参考】数式用4!$EY$2:$GF$2,0))),"")</f>
        <v/>
      </c>
      <c r="AD86" s="515" t="str">
        <f t="shared" si="2"/>
        <v/>
      </c>
      <c r="AE86" s="517" t="str">
        <f t="shared" si="3"/>
        <v/>
      </c>
      <c r="AF86" s="413" t="str">
        <f>IF(O86="","",'別紙様式3-2（４・５月）'!O88&amp;'別紙様式3-2（４・５月）'!P88&amp;'別紙様式3-2（４・５月）'!Q88&amp;"から"&amp;O86)</f>
        <v/>
      </c>
      <c r="AG86" s="413" t="str">
        <f>IF(OR(W86="",W86="―"),"",'別紙様式3-2（４・５月）'!O88&amp;'別紙様式3-2（４・５月）'!P88&amp;'別紙様式3-2（４・５月）'!Q88&amp;"から"&amp;W86)</f>
        <v/>
      </c>
      <c r="AH86" s="361"/>
      <c r="AI86" s="361"/>
      <c r="AJ86" s="361"/>
      <c r="AK86" s="361"/>
      <c r="AL86" s="361"/>
      <c r="AM86" s="361"/>
      <c r="AN86" s="361"/>
      <c r="AO86" s="361"/>
    </row>
    <row r="87" spans="1:41" s="360" customFormat="1" ht="24.95" customHeight="1">
      <c r="A87" s="414">
        <v>74</v>
      </c>
      <c r="B87" s="969" t="str">
        <f>IF(基本情報入力シート!C126="","",基本情報入力シート!C126)</f>
        <v/>
      </c>
      <c r="C87" s="970"/>
      <c r="D87" s="970"/>
      <c r="E87" s="970"/>
      <c r="F87" s="970"/>
      <c r="G87" s="970"/>
      <c r="H87" s="970"/>
      <c r="I87" s="971"/>
      <c r="J87" s="391" t="str">
        <f>IF(基本情報入力シート!M126="","",基本情報入力シート!M126)</f>
        <v/>
      </c>
      <c r="K87" s="392" t="str">
        <f>IF(基本情報入力シート!R126="","",基本情報入力シート!R126)</f>
        <v/>
      </c>
      <c r="L87" s="392" t="str">
        <f>IF(基本情報入力シート!W126="","",基本情報入力シート!W126)</f>
        <v/>
      </c>
      <c r="M87" s="393" t="str">
        <f>IF(基本情報入力シート!X126="","",基本情報入力シート!X126)</f>
        <v/>
      </c>
      <c r="N87" s="394" t="str">
        <f>IF(基本情報入力シート!Y126="","",基本情報入力シート!Y126)</f>
        <v/>
      </c>
      <c r="O87" s="48"/>
      <c r="P87" s="1085"/>
      <c r="Q87" s="1086"/>
      <c r="R87" s="522" t="str">
        <f>IFERROR(IF(OR('別紙様式3-2（４・５月）'!Z89="ベア加算",'別紙様式3-2（４・５月）'!R89=""),"",P87*VLOOKUP(N87,【参考】数式用!$AD$2:$AH$37,MATCH(O87,【参考】数式用!$K$4:$N$4,0)+1,0)),"")</f>
        <v/>
      </c>
      <c r="S87" s="72"/>
      <c r="T87" s="1087"/>
      <c r="U87" s="1088"/>
      <c r="V87" s="520" t="str">
        <f>IFERROR(IF(AND('別紙様式3-2（４・５月）'!O89="",O87&lt;&gt;""),P87,P87*VLOOKUP(AF87,【参考】数式用4!$EY$3:$GF$106,MATCH(N87,【参考】数式用4!$EY$2:$GF$2,0))),"")</f>
        <v/>
      </c>
      <c r="W87" s="49"/>
      <c r="X87" s="71"/>
      <c r="Y87" s="1055" t="str">
        <f>IFERROR(IF(OR('別紙様式3-2（４・５月）'!Z89="ベア加算",'別紙様式3-2（４・５月）'!R89=""),"",X87*VLOOKUP(N87,【参考】数式用!$AD$2:$AH$37,MATCH(W87,【参考】数式用!$K$4:$N$4,0)+1,0)),"")</f>
        <v/>
      </c>
      <c r="Z87" s="1056"/>
      <c r="AA87" s="72"/>
      <c r="AB87" s="73"/>
      <c r="AC87" s="526" t="str">
        <f>IFERROR(IF(AND('別紙様式3-2（４・５月）'!O89="",W87&lt;&gt;"",W87&lt;&gt;"―"),X87,X87*VLOOKUP(AG87,【参考】数式用4!$EY$3:$GF$106,MATCH(N87,【参考】数式用4!$EY$2:$GF$2,0))),"")</f>
        <v/>
      </c>
      <c r="AD87" s="515" t="str">
        <f t="shared" si="2"/>
        <v/>
      </c>
      <c r="AE87" s="517" t="str">
        <f t="shared" si="3"/>
        <v/>
      </c>
      <c r="AF87" s="413" t="str">
        <f>IF(O87="","",'別紙様式3-2（４・５月）'!O89&amp;'別紙様式3-2（４・５月）'!P89&amp;'別紙様式3-2（４・５月）'!Q89&amp;"から"&amp;O87)</f>
        <v/>
      </c>
      <c r="AG87" s="413" t="str">
        <f>IF(OR(W87="",W87="―"),"",'別紙様式3-2（４・５月）'!O89&amp;'別紙様式3-2（４・５月）'!P89&amp;'別紙様式3-2（４・５月）'!Q89&amp;"から"&amp;W87)</f>
        <v/>
      </c>
      <c r="AH87" s="361"/>
      <c r="AI87" s="361"/>
      <c r="AJ87" s="361"/>
      <c r="AK87" s="361"/>
      <c r="AL87" s="361"/>
      <c r="AM87" s="361"/>
      <c r="AN87" s="361"/>
      <c r="AO87" s="361"/>
    </row>
    <row r="88" spans="1:41" s="360" customFormat="1" ht="24.95" customHeight="1">
      <c r="A88" s="414">
        <v>75</v>
      </c>
      <c r="B88" s="969" t="str">
        <f>IF(基本情報入力シート!C127="","",基本情報入力シート!C127)</f>
        <v/>
      </c>
      <c r="C88" s="970"/>
      <c r="D88" s="970"/>
      <c r="E88" s="970"/>
      <c r="F88" s="970"/>
      <c r="G88" s="970"/>
      <c r="H88" s="970"/>
      <c r="I88" s="971"/>
      <c r="J88" s="391" t="str">
        <f>IF(基本情報入力シート!M127="","",基本情報入力シート!M127)</f>
        <v/>
      </c>
      <c r="K88" s="392" t="str">
        <f>IF(基本情報入力シート!R127="","",基本情報入力シート!R127)</f>
        <v/>
      </c>
      <c r="L88" s="392" t="str">
        <f>IF(基本情報入力シート!W127="","",基本情報入力シート!W127)</f>
        <v/>
      </c>
      <c r="M88" s="393" t="str">
        <f>IF(基本情報入力シート!X127="","",基本情報入力シート!X127)</f>
        <v/>
      </c>
      <c r="N88" s="394" t="str">
        <f>IF(基本情報入力シート!Y127="","",基本情報入力シート!Y127)</f>
        <v/>
      </c>
      <c r="O88" s="48"/>
      <c r="P88" s="1085"/>
      <c r="Q88" s="1086"/>
      <c r="R88" s="522" t="str">
        <f>IFERROR(IF(OR('別紙様式3-2（４・５月）'!Z90="ベア加算",'別紙様式3-2（４・５月）'!R90=""),"",P88*VLOOKUP(N88,【参考】数式用!$AD$2:$AH$37,MATCH(O88,【参考】数式用!$K$4:$N$4,0)+1,0)),"")</f>
        <v/>
      </c>
      <c r="S88" s="72"/>
      <c r="T88" s="1087"/>
      <c r="U88" s="1088"/>
      <c r="V88" s="520" t="str">
        <f>IFERROR(IF(AND('別紙様式3-2（４・５月）'!O90="",O88&lt;&gt;""),P88,P88*VLOOKUP(AF88,【参考】数式用4!$EY$3:$GF$106,MATCH(N88,【参考】数式用4!$EY$2:$GF$2,0))),"")</f>
        <v/>
      </c>
      <c r="W88" s="49"/>
      <c r="X88" s="71"/>
      <c r="Y88" s="1055" t="str">
        <f>IFERROR(IF(OR('別紙様式3-2（４・５月）'!Z90="ベア加算",'別紙様式3-2（４・５月）'!R90=""),"",X88*VLOOKUP(N88,【参考】数式用!$AD$2:$AH$37,MATCH(W88,【参考】数式用!$K$4:$N$4,0)+1,0)),"")</f>
        <v/>
      </c>
      <c r="Z88" s="1056"/>
      <c r="AA88" s="72"/>
      <c r="AB88" s="73"/>
      <c r="AC88" s="526" t="str">
        <f>IFERROR(IF(AND('別紙様式3-2（４・５月）'!O90="",W88&lt;&gt;"",W88&lt;&gt;"―"),X88,X88*VLOOKUP(AG88,【参考】数式用4!$EY$3:$GF$106,MATCH(N88,【参考】数式用4!$EY$2:$GF$2,0))),"")</f>
        <v/>
      </c>
      <c r="AD88" s="515" t="str">
        <f t="shared" si="2"/>
        <v/>
      </c>
      <c r="AE88" s="517" t="str">
        <f t="shared" si="3"/>
        <v/>
      </c>
      <c r="AF88" s="413" t="str">
        <f>IF(O88="","",'別紙様式3-2（４・５月）'!O90&amp;'別紙様式3-2（４・５月）'!P90&amp;'別紙様式3-2（４・５月）'!Q90&amp;"から"&amp;O88)</f>
        <v/>
      </c>
      <c r="AG88" s="413" t="str">
        <f>IF(OR(W88="",W88="―"),"",'別紙様式3-2（４・５月）'!O90&amp;'別紙様式3-2（４・５月）'!P90&amp;'別紙様式3-2（４・５月）'!Q90&amp;"から"&amp;W88)</f>
        <v/>
      </c>
      <c r="AH88" s="361"/>
      <c r="AI88" s="361"/>
      <c r="AJ88" s="361"/>
      <c r="AK88" s="361"/>
      <c r="AL88" s="361"/>
      <c r="AM88" s="361"/>
      <c r="AN88" s="361"/>
      <c r="AO88" s="361"/>
    </row>
    <row r="89" spans="1:41" s="360" customFormat="1" ht="24.95" customHeight="1">
      <c r="A89" s="414">
        <v>76</v>
      </c>
      <c r="B89" s="969" t="str">
        <f>IF(基本情報入力シート!C128="","",基本情報入力シート!C128)</f>
        <v/>
      </c>
      <c r="C89" s="970"/>
      <c r="D89" s="970"/>
      <c r="E89" s="970"/>
      <c r="F89" s="970"/>
      <c r="G89" s="970"/>
      <c r="H89" s="970"/>
      <c r="I89" s="971"/>
      <c r="J89" s="391" t="str">
        <f>IF(基本情報入力シート!M128="","",基本情報入力シート!M128)</f>
        <v/>
      </c>
      <c r="K89" s="392" t="str">
        <f>IF(基本情報入力シート!R128="","",基本情報入力シート!R128)</f>
        <v/>
      </c>
      <c r="L89" s="392" t="str">
        <f>IF(基本情報入力シート!W128="","",基本情報入力シート!W128)</f>
        <v/>
      </c>
      <c r="M89" s="393" t="str">
        <f>IF(基本情報入力シート!X128="","",基本情報入力シート!X128)</f>
        <v/>
      </c>
      <c r="N89" s="394" t="str">
        <f>IF(基本情報入力シート!Y128="","",基本情報入力シート!Y128)</f>
        <v/>
      </c>
      <c r="O89" s="48"/>
      <c r="P89" s="1085"/>
      <c r="Q89" s="1086"/>
      <c r="R89" s="522" t="str">
        <f>IFERROR(IF(OR('別紙様式3-2（４・５月）'!Z91="ベア加算",'別紙様式3-2（４・５月）'!R91=""),"",P89*VLOOKUP(N89,【参考】数式用!$AD$2:$AH$37,MATCH(O89,【参考】数式用!$K$4:$N$4,0)+1,0)),"")</f>
        <v/>
      </c>
      <c r="S89" s="72"/>
      <c r="T89" s="1087"/>
      <c r="U89" s="1088"/>
      <c r="V89" s="520" t="str">
        <f>IFERROR(IF(AND('別紙様式3-2（４・５月）'!O91="",O89&lt;&gt;""),P89,P89*VLOOKUP(AF89,【参考】数式用4!$EY$3:$GF$106,MATCH(N89,【参考】数式用4!$EY$2:$GF$2,0))),"")</f>
        <v/>
      </c>
      <c r="W89" s="49"/>
      <c r="X89" s="71"/>
      <c r="Y89" s="1055" t="str">
        <f>IFERROR(IF(OR('別紙様式3-2（４・５月）'!Z91="ベア加算",'別紙様式3-2（４・５月）'!R91=""),"",X89*VLOOKUP(N89,【参考】数式用!$AD$2:$AH$37,MATCH(W89,【参考】数式用!$K$4:$N$4,0)+1,0)),"")</f>
        <v/>
      </c>
      <c r="Z89" s="1056"/>
      <c r="AA89" s="72"/>
      <c r="AB89" s="73"/>
      <c r="AC89" s="526" t="str">
        <f>IFERROR(IF(AND('別紙様式3-2（４・５月）'!O91="",W89&lt;&gt;"",W89&lt;&gt;"―"),X89,X89*VLOOKUP(AG89,【参考】数式用4!$EY$3:$GF$106,MATCH(N89,【参考】数式用4!$EY$2:$GF$2,0))),"")</f>
        <v/>
      </c>
      <c r="AD89" s="515" t="str">
        <f t="shared" si="2"/>
        <v/>
      </c>
      <c r="AE89" s="517" t="str">
        <f t="shared" si="3"/>
        <v/>
      </c>
      <c r="AF89" s="413" t="str">
        <f>IF(O89="","",'別紙様式3-2（４・５月）'!O91&amp;'別紙様式3-2（４・５月）'!P91&amp;'別紙様式3-2（４・５月）'!Q91&amp;"から"&amp;O89)</f>
        <v/>
      </c>
      <c r="AG89" s="413" t="str">
        <f>IF(OR(W89="",W89="―"),"",'別紙様式3-2（４・５月）'!O91&amp;'別紙様式3-2（４・５月）'!P91&amp;'別紙様式3-2（４・５月）'!Q91&amp;"から"&amp;W89)</f>
        <v/>
      </c>
      <c r="AH89" s="361"/>
      <c r="AI89" s="361"/>
      <c r="AJ89" s="361"/>
      <c r="AK89" s="361"/>
      <c r="AL89" s="361"/>
      <c r="AM89" s="361"/>
      <c r="AN89" s="361"/>
      <c r="AO89" s="361"/>
    </row>
    <row r="90" spans="1:41" s="360" customFormat="1" ht="24.95" customHeight="1">
      <c r="A90" s="414">
        <v>77</v>
      </c>
      <c r="B90" s="969" t="str">
        <f>IF(基本情報入力シート!C129="","",基本情報入力シート!C129)</f>
        <v/>
      </c>
      <c r="C90" s="970"/>
      <c r="D90" s="970"/>
      <c r="E90" s="970"/>
      <c r="F90" s="970"/>
      <c r="G90" s="970"/>
      <c r="H90" s="970"/>
      <c r="I90" s="971"/>
      <c r="J90" s="391" t="str">
        <f>IF(基本情報入力シート!M129="","",基本情報入力シート!M129)</f>
        <v/>
      </c>
      <c r="K90" s="392" t="str">
        <f>IF(基本情報入力シート!R129="","",基本情報入力シート!R129)</f>
        <v/>
      </c>
      <c r="L90" s="392" t="str">
        <f>IF(基本情報入力シート!W129="","",基本情報入力シート!W129)</f>
        <v/>
      </c>
      <c r="M90" s="393" t="str">
        <f>IF(基本情報入力シート!X129="","",基本情報入力シート!X129)</f>
        <v/>
      </c>
      <c r="N90" s="394" t="str">
        <f>IF(基本情報入力シート!Y129="","",基本情報入力シート!Y129)</f>
        <v/>
      </c>
      <c r="O90" s="48"/>
      <c r="P90" s="1085"/>
      <c r="Q90" s="1086"/>
      <c r="R90" s="522" t="str">
        <f>IFERROR(IF(OR('別紙様式3-2（４・５月）'!Z92="ベア加算",'別紙様式3-2（４・５月）'!R92=""),"",P90*VLOOKUP(N90,【参考】数式用!$AD$2:$AH$37,MATCH(O90,【参考】数式用!$K$4:$N$4,0)+1,0)),"")</f>
        <v/>
      </c>
      <c r="S90" s="72"/>
      <c r="T90" s="1087"/>
      <c r="U90" s="1088"/>
      <c r="V90" s="520" t="str">
        <f>IFERROR(IF(AND('別紙様式3-2（４・５月）'!O92="",O90&lt;&gt;""),P90,P90*VLOOKUP(AF90,【参考】数式用4!$EY$3:$GF$106,MATCH(N90,【参考】数式用4!$EY$2:$GF$2,0))),"")</f>
        <v/>
      </c>
      <c r="W90" s="49"/>
      <c r="X90" s="71"/>
      <c r="Y90" s="1055" t="str">
        <f>IFERROR(IF(OR('別紙様式3-2（４・５月）'!Z92="ベア加算",'別紙様式3-2（４・５月）'!R92=""),"",X90*VLOOKUP(N90,【参考】数式用!$AD$2:$AH$37,MATCH(W90,【参考】数式用!$K$4:$N$4,0)+1,0)),"")</f>
        <v/>
      </c>
      <c r="Z90" s="1056"/>
      <c r="AA90" s="72"/>
      <c r="AB90" s="73"/>
      <c r="AC90" s="526" t="str">
        <f>IFERROR(IF(AND('別紙様式3-2（４・５月）'!O92="",W90&lt;&gt;"",W90&lt;&gt;"―"),X90,X90*VLOOKUP(AG90,【参考】数式用4!$EY$3:$GF$106,MATCH(N90,【参考】数式用4!$EY$2:$GF$2,0))),"")</f>
        <v/>
      </c>
      <c r="AD90" s="515" t="str">
        <f t="shared" si="2"/>
        <v/>
      </c>
      <c r="AE90" s="517" t="str">
        <f t="shared" si="3"/>
        <v/>
      </c>
      <c r="AF90" s="413" t="str">
        <f>IF(O90="","",'別紙様式3-2（４・５月）'!O92&amp;'別紙様式3-2（４・５月）'!P92&amp;'別紙様式3-2（４・５月）'!Q92&amp;"から"&amp;O90)</f>
        <v/>
      </c>
      <c r="AG90" s="413" t="str">
        <f>IF(OR(W90="",W90="―"),"",'別紙様式3-2（４・５月）'!O92&amp;'別紙様式3-2（４・５月）'!P92&amp;'別紙様式3-2（４・５月）'!Q92&amp;"から"&amp;W90)</f>
        <v/>
      </c>
      <c r="AH90" s="361"/>
      <c r="AI90" s="361"/>
      <c r="AJ90" s="361"/>
      <c r="AK90" s="361"/>
      <c r="AL90" s="361"/>
      <c r="AM90" s="361"/>
      <c r="AN90" s="361"/>
      <c r="AO90" s="361"/>
    </row>
    <row r="91" spans="1:41" s="360" customFormat="1" ht="24.95" customHeight="1">
      <c r="A91" s="414">
        <v>78</v>
      </c>
      <c r="B91" s="969" t="str">
        <f>IF(基本情報入力シート!C130="","",基本情報入力シート!C130)</f>
        <v/>
      </c>
      <c r="C91" s="970"/>
      <c r="D91" s="970"/>
      <c r="E91" s="970"/>
      <c r="F91" s="970"/>
      <c r="G91" s="970"/>
      <c r="H91" s="970"/>
      <c r="I91" s="971"/>
      <c r="J91" s="391" t="str">
        <f>IF(基本情報入力シート!M130="","",基本情報入力シート!M130)</f>
        <v/>
      </c>
      <c r="K91" s="392" t="str">
        <f>IF(基本情報入力シート!R130="","",基本情報入力シート!R130)</f>
        <v/>
      </c>
      <c r="L91" s="392" t="str">
        <f>IF(基本情報入力シート!W130="","",基本情報入力シート!W130)</f>
        <v/>
      </c>
      <c r="M91" s="393" t="str">
        <f>IF(基本情報入力シート!X130="","",基本情報入力シート!X130)</f>
        <v/>
      </c>
      <c r="N91" s="394" t="str">
        <f>IF(基本情報入力シート!Y130="","",基本情報入力シート!Y130)</f>
        <v/>
      </c>
      <c r="O91" s="48"/>
      <c r="P91" s="1085"/>
      <c r="Q91" s="1086"/>
      <c r="R91" s="522" t="str">
        <f>IFERROR(IF(OR('別紙様式3-2（４・５月）'!Z93="ベア加算",'別紙様式3-2（４・５月）'!R93=""),"",P91*VLOOKUP(N91,【参考】数式用!$AD$2:$AH$37,MATCH(O91,【参考】数式用!$K$4:$N$4,0)+1,0)),"")</f>
        <v/>
      </c>
      <c r="S91" s="72"/>
      <c r="T91" s="1087"/>
      <c r="U91" s="1088"/>
      <c r="V91" s="520" t="str">
        <f>IFERROR(IF(AND('別紙様式3-2（４・５月）'!O93="",O91&lt;&gt;""),P91,P91*VLOOKUP(AF91,【参考】数式用4!$EY$3:$GF$106,MATCH(N91,【参考】数式用4!$EY$2:$GF$2,0))),"")</f>
        <v/>
      </c>
      <c r="W91" s="49"/>
      <c r="X91" s="71"/>
      <c r="Y91" s="1055" t="str">
        <f>IFERROR(IF(OR('別紙様式3-2（４・５月）'!Z93="ベア加算",'別紙様式3-2（４・５月）'!R93=""),"",X91*VLOOKUP(N91,【参考】数式用!$AD$2:$AH$37,MATCH(W91,【参考】数式用!$K$4:$N$4,0)+1,0)),"")</f>
        <v/>
      </c>
      <c r="Z91" s="1056"/>
      <c r="AA91" s="72"/>
      <c r="AB91" s="73"/>
      <c r="AC91" s="526" t="str">
        <f>IFERROR(IF(AND('別紙様式3-2（４・５月）'!O93="",W91&lt;&gt;"",W91&lt;&gt;"―"),X91,X91*VLOOKUP(AG91,【参考】数式用4!$EY$3:$GF$106,MATCH(N91,【参考】数式用4!$EY$2:$GF$2,0))),"")</f>
        <v/>
      </c>
      <c r="AD91" s="515" t="str">
        <f t="shared" si="2"/>
        <v/>
      </c>
      <c r="AE91" s="517" t="str">
        <f t="shared" si="3"/>
        <v/>
      </c>
      <c r="AF91" s="413" t="str">
        <f>IF(O91="","",'別紙様式3-2（４・５月）'!O93&amp;'別紙様式3-2（４・５月）'!P93&amp;'別紙様式3-2（４・５月）'!Q93&amp;"から"&amp;O91)</f>
        <v/>
      </c>
      <c r="AG91" s="413" t="str">
        <f>IF(OR(W91="",W91="―"),"",'別紙様式3-2（４・５月）'!O93&amp;'別紙様式3-2（４・５月）'!P93&amp;'別紙様式3-2（４・５月）'!Q93&amp;"から"&amp;W91)</f>
        <v/>
      </c>
      <c r="AH91" s="361"/>
      <c r="AI91" s="361"/>
      <c r="AJ91" s="361"/>
      <c r="AK91" s="361"/>
      <c r="AL91" s="361"/>
      <c r="AM91" s="361"/>
      <c r="AN91" s="361"/>
      <c r="AO91" s="361"/>
    </row>
    <row r="92" spans="1:41" s="360" customFormat="1" ht="24.95" customHeight="1">
      <c r="A92" s="414">
        <v>79</v>
      </c>
      <c r="B92" s="969" t="str">
        <f>IF(基本情報入力シート!C131="","",基本情報入力シート!C131)</f>
        <v/>
      </c>
      <c r="C92" s="970"/>
      <c r="D92" s="970"/>
      <c r="E92" s="970"/>
      <c r="F92" s="970"/>
      <c r="G92" s="970"/>
      <c r="H92" s="970"/>
      <c r="I92" s="971"/>
      <c r="J92" s="391" t="str">
        <f>IF(基本情報入力シート!M131="","",基本情報入力シート!M131)</f>
        <v/>
      </c>
      <c r="K92" s="392" t="str">
        <f>IF(基本情報入力シート!R131="","",基本情報入力シート!R131)</f>
        <v/>
      </c>
      <c r="L92" s="392" t="str">
        <f>IF(基本情報入力シート!W131="","",基本情報入力シート!W131)</f>
        <v/>
      </c>
      <c r="M92" s="393" t="str">
        <f>IF(基本情報入力シート!X131="","",基本情報入力シート!X131)</f>
        <v/>
      </c>
      <c r="N92" s="394" t="str">
        <f>IF(基本情報入力シート!Y131="","",基本情報入力シート!Y131)</f>
        <v/>
      </c>
      <c r="O92" s="48"/>
      <c r="P92" s="1085"/>
      <c r="Q92" s="1086"/>
      <c r="R92" s="522" t="str">
        <f>IFERROR(IF(OR('別紙様式3-2（４・５月）'!Z94="ベア加算",'別紙様式3-2（４・５月）'!R94=""),"",P92*VLOOKUP(N92,【参考】数式用!$AD$2:$AH$37,MATCH(O92,【参考】数式用!$K$4:$N$4,0)+1,0)),"")</f>
        <v/>
      </c>
      <c r="S92" s="72"/>
      <c r="T92" s="1087"/>
      <c r="U92" s="1088"/>
      <c r="V92" s="520" t="str">
        <f>IFERROR(IF(AND('別紙様式3-2（４・５月）'!O94="",O92&lt;&gt;""),P92,P92*VLOOKUP(AF92,【参考】数式用4!$EY$3:$GF$106,MATCH(N92,【参考】数式用4!$EY$2:$GF$2,0))),"")</f>
        <v/>
      </c>
      <c r="W92" s="49"/>
      <c r="X92" s="71"/>
      <c r="Y92" s="1055" t="str">
        <f>IFERROR(IF(OR('別紙様式3-2（４・５月）'!Z94="ベア加算",'別紙様式3-2（４・５月）'!R94=""),"",X92*VLOOKUP(N92,【参考】数式用!$AD$2:$AH$37,MATCH(W92,【参考】数式用!$K$4:$N$4,0)+1,0)),"")</f>
        <v/>
      </c>
      <c r="Z92" s="1056"/>
      <c r="AA92" s="72"/>
      <c r="AB92" s="73"/>
      <c r="AC92" s="526" t="str">
        <f>IFERROR(IF(AND('別紙様式3-2（４・５月）'!O94="",W92&lt;&gt;"",W92&lt;&gt;"―"),X92,X92*VLOOKUP(AG92,【参考】数式用4!$EY$3:$GF$106,MATCH(N92,【参考】数式用4!$EY$2:$GF$2,0))),"")</f>
        <v/>
      </c>
      <c r="AD92" s="515" t="str">
        <f t="shared" si="2"/>
        <v/>
      </c>
      <c r="AE92" s="517" t="str">
        <f t="shared" si="3"/>
        <v/>
      </c>
      <c r="AF92" s="413" t="str">
        <f>IF(O92="","",'別紙様式3-2（４・５月）'!O94&amp;'別紙様式3-2（４・５月）'!P94&amp;'別紙様式3-2（４・５月）'!Q94&amp;"から"&amp;O92)</f>
        <v/>
      </c>
      <c r="AG92" s="413" t="str">
        <f>IF(OR(W92="",W92="―"),"",'別紙様式3-2（４・５月）'!O94&amp;'別紙様式3-2（４・５月）'!P94&amp;'別紙様式3-2（４・５月）'!Q94&amp;"から"&amp;W92)</f>
        <v/>
      </c>
      <c r="AH92" s="361"/>
      <c r="AI92" s="361"/>
      <c r="AJ92" s="361"/>
      <c r="AK92" s="361"/>
      <c r="AL92" s="361"/>
      <c r="AM92" s="361"/>
      <c r="AN92" s="361"/>
      <c r="AO92" s="361"/>
    </row>
    <row r="93" spans="1:41" s="360" customFormat="1" ht="24.95" customHeight="1">
      <c r="A93" s="414">
        <v>80</v>
      </c>
      <c r="B93" s="969" t="str">
        <f>IF(基本情報入力シート!C132="","",基本情報入力シート!C132)</f>
        <v/>
      </c>
      <c r="C93" s="970"/>
      <c r="D93" s="970"/>
      <c r="E93" s="970"/>
      <c r="F93" s="970"/>
      <c r="G93" s="970"/>
      <c r="H93" s="970"/>
      <c r="I93" s="971"/>
      <c r="J93" s="391" t="str">
        <f>IF(基本情報入力シート!M132="","",基本情報入力シート!M132)</f>
        <v/>
      </c>
      <c r="K93" s="392" t="str">
        <f>IF(基本情報入力シート!R132="","",基本情報入力シート!R132)</f>
        <v/>
      </c>
      <c r="L93" s="392" t="str">
        <f>IF(基本情報入力シート!W132="","",基本情報入力シート!W132)</f>
        <v/>
      </c>
      <c r="M93" s="393" t="str">
        <f>IF(基本情報入力シート!X132="","",基本情報入力シート!X132)</f>
        <v/>
      </c>
      <c r="N93" s="394" t="str">
        <f>IF(基本情報入力シート!Y132="","",基本情報入力シート!Y132)</f>
        <v/>
      </c>
      <c r="O93" s="48"/>
      <c r="P93" s="1085"/>
      <c r="Q93" s="1086"/>
      <c r="R93" s="522" t="str">
        <f>IFERROR(IF(OR('別紙様式3-2（４・５月）'!Z95="ベア加算",'別紙様式3-2（４・５月）'!R95=""),"",P93*VLOOKUP(N93,【参考】数式用!$AD$2:$AH$37,MATCH(O93,【参考】数式用!$K$4:$N$4,0)+1,0)),"")</f>
        <v/>
      </c>
      <c r="S93" s="72"/>
      <c r="T93" s="1087"/>
      <c r="U93" s="1088"/>
      <c r="V93" s="520" t="str">
        <f>IFERROR(IF(AND('別紙様式3-2（４・５月）'!O95="",O93&lt;&gt;""),P93,P93*VLOOKUP(AF93,【参考】数式用4!$EY$3:$GF$106,MATCH(N93,【参考】数式用4!$EY$2:$GF$2,0))),"")</f>
        <v/>
      </c>
      <c r="W93" s="49"/>
      <c r="X93" s="71"/>
      <c r="Y93" s="1055" t="str">
        <f>IFERROR(IF(OR('別紙様式3-2（４・５月）'!Z95="ベア加算",'別紙様式3-2（４・５月）'!R95=""),"",X93*VLOOKUP(N93,【参考】数式用!$AD$2:$AH$37,MATCH(W93,【参考】数式用!$K$4:$N$4,0)+1,0)),"")</f>
        <v/>
      </c>
      <c r="Z93" s="1056"/>
      <c r="AA93" s="72"/>
      <c r="AB93" s="73"/>
      <c r="AC93" s="526" t="str">
        <f>IFERROR(IF(AND('別紙様式3-2（４・５月）'!O95="",W93&lt;&gt;"",W93&lt;&gt;"―"),X93,X93*VLOOKUP(AG93,【参考】数式用4!$EY$3:$GF$106,MATCH(N93,【参考】数式用4!$EY$2:$GF$2,0))),"")</f>
        <v/>
      </c>
      <c r="AD93" s="515" t="str">
        <f t="shared" si="2"/>
        <v/>
      </c>
      <c r="AE93" s="517" t="str">
        <f t="shared" si="3"/>
        <v/>
      </c>
      <c r="AF93" s="413" t="str">
        <f>IF(O93="","",'別紙様式3-2（４・５月）'!O95&amp;'別紙様式3-2（４・５月）'!P95&amp;'別紙様式3-2（４・５月）'!Q95&amp;"から"&amp;O93)</f>
        <v/>
      </c>
      <c r="AG93" s="413" t="str">
        <f>IF(OR(W93="",W93="―"),"",'別紙様式3-2（４・５月）'!O95&amp;'別紙様式3-2（４・５月）'!P95&amp;'別紙様式3-2（４・５月）'!Q95&amp;"から"&amp;W93)</f>
        <v/>
      </c>
      <c r="AH93" s="361"/>
      <c r="AI93" s="361"/>
      <c r="AJ93" s="361"/>
      <c r="AK93" s="361"/>
      <c r="AL93" s="361"/>
      <c r="AM93" s="361"/>
      <c r="AN93" s="361"/>
      <c r="AO93" s="361"/>
    </row>
    <row r="94" spans="1:41" s="360" customFormat="1" ht="24.95" customHeight="1">
      <c r="A94" s="414">
        <v>81</v>
      </c>
      <c r="B94" s="969" t="str">
        <f>IF(基本情報入力シート!C133="","",基本情報入力シート!C133)</f>
        <v/>
      </c>
      <c r="C94" s="970"/>
      <c r="D94" s="970"/>
      <c r="E94" s="970"/>
      <c r="F94" s="970"/>
      <c r="G94" s="970"/>
      <c r="H94" s="970"/>
      <c r="I94" s="971"/>
      <c r="J94" s="391" t="str">
        <f>IF(基本情報入力シート!M133="","",基本情報入力シート!M133)</f>
        <v/>
      </c>
      <c r="K94" s="392" t="str">
        <f>IF(基本情報入力シート!R133="","",基本情報入力シート!R133)</f>
        <v/>
      </c>
      <c r="L94" s="392" t="str">
        <f>IF(基本情報入力シート!W133="","",基本情報入力シート!W133)</f>
        <v/>
      </c>
      <c r="M94" s="393" t="str">
        <f>IF(基本情報入力シート!X133="","",基本情報入力シート!X133)</f>
        <v/>
      </c>
      <c r="N94" s="394" t="str">
        <f>IF(基本情報入力シート!Y133="","",基本情報入力シート!Y133)</f>
        <v/>
      </c>
      <c r="O94" s="48"/>
      <c r="P94" s="1085"/>
      <c r="Q94" s="1086"/>
      <c r="R94" s="522" t="str">
        <f>IFERROR(IF(OR('別紙様式3-2（４・５月）'!Z96="ベア加算",'別紙様式3-2（４・５月）'!R96=""),"",P94*VLOOKUP(N94,【参考】数式用!$AD$2:$AH$37,MATCH(O94,【参考】数式用!$K$4:$N$4,0)+1,0)),"")</f>
        <v/>
      </c>
      <c r="S94" s="72"/>
      <c r="T94" s="1087"/>
      <c r="U94" s="1088"/>
      <c r="V94" s="520" t="str">
        <f>IFERROR(IF(AND('別紙様式3-2（４・５月）'!O96="",O94&lt;&gt;""),P94,P94*VLOOKUP(AF94,【参考】数式用4!$EY$3:$GF$106,MATCH(N94,【参考】数式用4!$EY$2:$GF$2,0))),"")</f>
        <v/>
      </c>
      <c r="W94" s="49"/>
      <c r="X94" s="71"/>
      <c r="Y94" s="1055" t="str">
        <f>IFERROR(IF(OR('別紙様式3-2（４・５月）'!Z96="ベア加算",'別紙様式3-2（４・５月）'!R96=""),"",X94*VLOOKUP(N94,【参考】数式用!$AD$2:$AH$37,MATCH(W94,【参考】数式用!$K$4:$N$4,0)+1,0)),"")</f>
        <v/>
      </c>
      <c r="Z94" s="1056"/>
      <c r="AA94" s="72"/>
      <c r="AB94" s="73"/>
      <c r="AC94" s="526" t="str">
        <f>IFERROR(IF(AND('別紙様式3-2（４・５月）'!O96="",W94&lt;&gt;"",W94&lt;&gt;"―"),X94,X94*VLOOKUP(AG94,【参考】数式用4!$EY$3:$GF$106,MATCH(N94,【参考】数式用4!$EY$2:$GF$2,0))),"")</f>
        <v/>
      </c>
      <c r="AD94" s="515" t="str">
        <f t="shared" si="2"/>
        <v/>
      </c>
      <c r="AE94" s="517" t="str">
        <f t="shared" si="3"/>
        <v/>
      </c>
      <c r="AF94" s="413" t="str">
        <f>IF(O94="","",'別紙様式3-2（４・５月）'!O96&amp;'別紙様式3-2（４・５月）'!P96&amp;'別紙様式3-2（４・５月）'!Q96&amp;"から"&amp;O94)</f>
        <v/>
      </c>
      <c r="AG94" s="413" t="str">
        <f>IF(OR(W94="",W94="―"),"",'別紙様式3-2（４・５月）'!O96&amp;'別紙様式3-2（４・５月）'!P96&amp;'別紙様式3-2（４・５月）'!Q96&amp;"から"&amp;W94)</f>
        <v/>
      </c>
      <c r="AH94" s="361"/>
      <c r="AI94" s="361"/>
      <c r="AJ94" s="361"/>
      <c r="AK94" s="361"/>
      <c r="AL94" s="361"/>
      <c r="AM94" s="361"/>
      <c r="AN94" s="361"/>
      <c r="AO94" s="361"/>
    </row>
    <row r="95" spans="1:41" s="360" customFormat="1" ht="24.95" customHeight="1">
      <c r="A95" s="414">
        <v>82</v>
      </c>
      <c r="B95" s="969" t="str">
        <f>IF(基本情報入力シート!C134="","",基本情報入力シート!C134)</f>
        <v/>
      </c>
      <c r="C95" s="970"/>
      <c r="D95" s="970"/>
      <c r="E95" s="970"/>
      <c r="F95" s="970"/>
      <c r="G95" s="970"/>
      <c r="H95" s="970"/>
      <c r="I95" s="971"/>
      <c r="J95" s="391" t="str">
        <f>IF(基本情報入力シート!M134="","",基本情報入力シート!M134)</f>
        <v/>
      </c>
      <c r="K95" s="392" t="str">
        <f>IF(基本情報入力シート!R134="","",基本情報入力シート!R134)</f>
        <v/>
      </c>
      <c r="L95" s="392" t="str">
        <f>IF(基本情報入力シート!W134="","",基本情報入力シート!W134)</f>
        <v/>
      </c>
      <c r="M95" s="393" t="str">
        <f>IF(基本情報入力シート!X134="","",基本情報入力シート!X134)</f>
        <v/>
      </c>
      <c r="N95" s="394" t="str">
        <f>IF(基本情報入力シート!Y134="","",基本情報入力シート!Y134)</f>
        <v/>
      </c>
      <c r="O95" s="48"/>
      <c r="P95" s="1085"/>
      <c r="Q95" s="1086"/>
      <c r="R95" s="522" t="str">
        <f>IFERROR(IF(OR('別紙様式3-2（４・５月）'!Z97="ベア加算",'別紙様式3-2（４・５月）'!R97=""),"",P95*VLOOKUP(N95,【参考】数式用!$AD$2:$AH$37,MATCH(O95,【参考】数式用!$K$4:$N$4,0)+1,0)),"")</f>
        <v/>
      </c>
      <c r="S95" s="72"/>
      <c r="T95" s="1087"/>
      <c r="U95" s="1088"/>
      <c r="V95" s="520" t="str">
        <f>IFERROR(IF(AND('別紙様式3-2（４・５月）'!O97="",O95&lt;&gt;""),P95,P95*VLOOKUP(AF95,【参考】数式用4!$EY$3:$GF$106,MATCH(N95,【参考】数式用4!$EY$2:$GF$2,0))),"")</f>
        <v/>
      </c>
      <c r="W95" s="49"/>
      <c r="X95" s="71"/>
      <c r="Y95" s="1055" t="str">
        <f>IFERROR(IF(OR('別紙様式3-2（４・５月）'!Z97="ベア加算",'別紙様式3-2（４・５月）'!R97=""),"",X95*VLOOKUP(N95,【参考】数式用!$AD$2:$AH$37,MATCH(W95,【参考】数式用!$K$4:$N$4,0)+1,0)),"")</f>
        <v/>
      </c>
      <c r="Z95" s="1056"/>
      <c r="AA95" s="72"/>
      <c r="AB95" s="73"/>
      <c r="AC95" s="526" t="str">
        <f>IFERROR(IF(AND('別紙様式3-2（４・５月）'!O97="",W95&lt;&gt;"",W95&lt;&gt;"―"),X95,X95*VLOOKUP(AG95,【参考】数式用4!$EY$3:$GF$106,MATCH(N95,【参考】数式用4!$EY$2:$GF$2,0))),"")</f>
        <v/>
      </c>
      <c r="AD95" s="515" t="str">
        <f t="shared" si="2"/>
        <v/>
      </c>
      <c r="AE95" s="517" t="str">
        <f t="shared" si="3"/>
        <v/>
      </c>
      <c r="AF95" s="413" t="str">
        <f>IF(O95="","",'別紙様式3-2（４・５月）'!O97&amp;'別紙様式3-2（４・５月）'!P97&amp;'別紙様式3-2（４・５月）'!Q97&amp;"から"&amp;O95)</f>
        <v/>
      </c>
      <c r="AG95" s="413" t="str">
        <f>IF(OR(W95="",W95="―"),"",'別紙様式3-2（４・５月）'!O97&amp;'別紙様式3-2（４・５月）'!P97&amp;'別紙様式3-2（４・５月）'!Q97&amp;"から"&amp;W95)</f>
        <v/>
      </c>
      <c r="AH95" s="361"/>
      <c r="AI95" s="361"/>
      <c r="AJ95" s="361"/>
      <c r="AK95" s="361"/>
      <c r="AL95" s="361"/>
      <c r="AM95" s="361"/>
      <c r="AN95" s="361"/>
      <c r="AO95" s="361"/>
    </row>
    <row r="96" spans="1:41" s="360" customFormat="1" ht="24.95" customHeight="1">
      <c r="A96" s="414">
        <v>83</v>
      </c>
      <c r="B96" s="969" t="str">
        <f>IF(基本情報入力シート!C135="","",基本情報入力シート!C135)</f>
        <v/>
      </c>
      <c r="C96" s="970"/>
      <c r="D96" s="970"/>
      <c r="E96" s="970"/>
      <c r="F96" s="970"/>
      <c r="G96" s="970"/>
      <c r="H96" s="970"/>
      <c r="I96" s="971"/>
      <c r="J96" s="391" t="str">
        <f>IF(基本情報入力シート!M135="","",基本情報入力シート!M135)</f>
        <v/>
      </c>
      <c r="K96" s="392" t="str">
        <f>IF(基本情報入力シート!R135="","",基本情報入力シート!R135)</f>
        <v/>
      </c>
      <c r="L96" s="392" t="str">
        <f>IF(基本情報入力シート!W135="","",基本情報入力シート!W135)</f>
        <v/>
      </c>
      <c r="M96" s="393" t="str">
        <f>IF(基本情報入力シート!X135="","",基本情報入力シート!X135)</f>
        <v/>
      </c>
      <c r="N96" s="394" t="str">
        <f>IF(基本情報入力シート!Y135="","",基本情報入力シート!Y135)</f>
        <v/>
      </c>
      <c r="O96" s="48"/>
      <c r="P96" s="1085"/>
      <c r="Q96" s="1086"/>
      <c r="R96" s="522" t="str">
        <f>IFERROR(IF(OR('別紙様式3-2（４・５月）'!Z98="ベア加算",'別紙様式3-2（４・５月）'!R98=""),"",P96*VLOOKUP(N96,【参考】数式用!$AD$2:$AH$37,MATCH(O96,【参考】数式用!$K$4:$N$4,0)+1,0)),"")</f>
        <v/>
      </c>
      <c r="S96" s="72"/>
      <c r="T96" s="1087"/>
      <c r="U96" s="1088"/>
      <c r="V96" s="520" t="str">
        <f>IFERROR(IF(AND('別紙様式3-2（４・５月）'!O98="",O96&lt;&gt;""),P96,P96*VLOOKUP(AF96,【参考】数式用4!$EY$3:$GF$106,MATCH(N96,【参考】数式用4!$EY$2:$GF$2,0))),"")</f>
        <v/>
      </c>
      <c r="W96" s="49"/>
      <c r="X96" s="71"/>
      <c r="Y96" s="1055" t="str">
        <f>IFERROR(IF(OR('別紙様式3-2（４・５月）'!Z98="ベア加算",'別紙様式3-2（４・５月）'!R98=""),"",X96*VLOOKUP(N96,【参考】数式用!$AD$2:$AH$37,MATCH(W96,【参考】数式用!$K$4:$N$4,0)+1,0)),"")</f>
        <v/>
      </c>
      <c r="Z96" s="1056"/>
      <c r="AA96" s="72"/>
      <c r="AB96" s="73"/>
      <c r="AC96" s="526" t="str">
        <f>IFERROR(IF(AND('別紙様式3-2（４・５月）'!O98="",W96&lt;&gt;"",W96&lt;&gt;"―"),X96,X96*VLOOKUP(AG96,【参考】数式用4!$EY$3:$GF$106,MATCH(N96,【参考】数式用4!$EY$2:$GF$2,0))),"")</f>
        <v/>
      </c>
      <c r="AD96" s="515" t="str">
        <f t="shared" si="2"/>
        <v/>
      </c>
      <c r="AE96" s="517" t="str">
        <f t="shared" si="3"/>
        <v/>
      </c>
      <c r="AF96" s="413" t="str">
        <f>IF(O96="","",'別紙様式3-2（４・５月）'!O98&amp;'別紙様式3-2（４・５月）'!P98&amp;'別紙様式3-2（４・５月）'!Q98&amp;"から"&amp;O96)</f>
        <v/>
      </c>
      <c r="AG96" s="413" t="str">
        <f>IF(OR(W96="",W96="―"),"",'別紙様式3-2（４・５月）'!O98&amp;'別紙様式3-2（４・５月）'!P98&amp;'別紙様式3-2（４・５月）'!Q98&amp;"から"&amp;W96)</f>
        <v/>
      </c>
      <c r="AH96" s="361"/>
      <c r="AI96" s="361"/>
      <c r="AJ96" s="361"/>
      <c r="AK96" s="361"/>
      <c r="AL96" s="361"/>
      <c r="AM96" s="361"/>
      <c r="AN96" s="361"/>
      <c r="AO96" s="361"/>
    </row>
    <row r="97" spans="1:41" s="360" customFormat="1" ht="24.95" customHeight="1">
      <c r="A97" s="414">
        <v>84</v>
      </c>
      <c r="B97" s="969" t="str">
        <f>IF(基本情報入力シート!C136="","",基本情報入力シート!C136)</f>
        <v/>
      </c>
      <c r="C97" s="970"/>
      <c r="D97" s="970"/>
      <c r="E97" s="970"/>
      <c r="F97" s="970"/>
      <c r="G97" s="970"/>
      <c r="H97" s="970"/>
      <c r="I97" s="971"/>
      <c r="J97" s="391" t="str">
        <f>IF(基本情報入力シート!M136="","",基本情報入力シート!M136)</f>
        <v/>
      </c>
      <c r="K97" s="392" t="str">
        <f>IF(基本情報入力シート!R136="","",基本情報入力シート!R136)</f>
        <v/>
      </c>
      <c r="L97" s="392" t="str">
        <f>IF(基本情報入力シート!W136="","",基本情報入力シート!W136)</f>
        <v/>
      </c>
      <c r="M97" s="393" t="str">
        <f>IF(基本情報入力シート!X136="","",基本情報入力シート!X136)</f>
        <v/>
      </c>
      <c r="N97" s="394" t="str">
        <f>IF(基本情報入力シート!Y136="","",基本情報入力シート!Y136)</f>
        <v/>
      </c>
      <c r="O97" s="48"/>
      <c r="P97" s="1085"/>
      <c r="Q97" s="1086"/>
      <c r="R97" s="522" t="str">
        <f>IFERROR(IF(OR('別紙様式3-2（４・５月）'!Z99="ベア加算",'別紙様式3-2（４・５月）'!R99=""),"",P97*VLOOKUP(N97,【参考】数式用!$AD$2:$AH$37,MATCH(O97,【参考】数式用!$K$4:$N$4,0)+1,0)),"")</f>
        <v/>
      </c>
      <c r="S97" s="72"/>
      <c r="T97" s="1087"/>
      <c r="U97" s="1088"/>
      <c r="V97" s="520" t="str">
        <f>IFERROR(IF(AND('別紙様式3-2（４・５月）'!O99="",O97&lt;&gt;""),P97,P97*VLOOKUP(AF97,【参考】数式用4!$EY$3:$GF$106,MATCH(N97,【参考】数式用4!$EY$2:$GF$2,0))),"")</f>
        <v/>
      </c>
      <c r="W97" s="49"/>
      <c r="X97" s="71"/>
      <c r="Y97" s="1055" t="str">
        <f>IFERROR(IF(OR('別紙様式3-2（４・５月）'!Z99="ベア加算",'別紙様式3-2（４・５月）'!R99=""),"",X97*VLOOKUP(N97,【参考】数式用!$AD$2:$AH$37,MATCH(W97,【参考】数式用!$K$4:$N$4,0)+1,0)),"")</f>
        <v/>
      </c>
      <c r="Z97" s="1056"/>
      <c r="AA97" s="72"/>
      <c r="AB97" s="73"/>
      <c r="AC97" s="526" t="str">
        <f>IFERROR(IF(AND('別紙様式3-2（４・５月）'!O99="",W97&lt;&gt;"",W97&lt;&gt;"―"),X97,X97*VLOOKUP(AG97,【参考】数式用4!$EY$3:$GF$106,MATCH(N97,【参考】数式用4!$EY$2:$GF$2,0))),"")</f>
        <v/>
      </c>
      <c r="AD97" s="515" t="str">
        <f t="shared" si="2"/>
        <v/>
      </c>
      <c r="AE97" s="517" t="str">
        <f t="shared" si="3"/>
        <v/>
      </c>
      <c r="AF97" s="413" t="str">
        <f>IF(O97="","",'別紙様式3-2（４・５月）'!O99&amp;'別紙様式3-2（４・５月）'!P99&amp;'別紙様式3-2（４・５月）'!Q99&amp;"から"&amp;O97)</f>
        <v/>
      </c>
      <c r="AG97" s="413" t="str">
        <f>IF(OR(W97="",W97="―"),"",'別紙様式3-2（４・５月）'!O99&amp;'別紙様式3-2（４・５月）'!P99&amp;'別紙様式3-2（４・５月）'!Q99&amp;"から"&amp;W97)</f>
        <v/>
      </c>
      <c r="AH97" s="361"/>
      <c r="AI97" s="361"/>
      <c r="AJ97" s="361"/>
      <c r="AK97" s="361"/>
      <c r="AL97" s="361"/>
      <c r="AM97" s="361"/>
      <c r="AN97" s="361"/>
      <c r="AO97" s="361"/>
    </row>
    <row r="98" spans="1:41" s="360" customFormat="1" ht="24.95" customHeight="1">
      <c r="A98" s="414">
        <v>85</v>
      </c>
      <c r="B98" s="969" t="str">
        <f>IF(基本情報入力シート!C137="","",基本情報入力シート!C137)</f>
        <v/>
      </c>
      <c r="C98" s="970"/>
      <c r="D98" s="970"/>
      <c r="E98" s="970"/>
      <c r="F98" s="970"/>
      <c r="G98" s="970"/>
      <c r="H98" s="970"/>
      <c r="I98" s="971"/>
      <c r="J98" s="391" t="str">
        <f>IF(基本情報入力シート!M137="","",基本情報入力シート!M137)</f>
        <v/>
      </c>
      <c r="K98" s="392" t="str">
        <f>IF(基本情報入力シート!R137="","",基本情報入力シート!R137)</f>
        <v/>
      </c>
      <c r="L98" s="392" t="str">
        <f>IF(基本情報入力シート!W137="","",基本情報入力シート!W137)</f>
        <v/>
      </c>
      <c r="M98" s="393" t="str">
        <f>IF(基本情報入力シート!X137="","",基本情報入力シート!X137)</f>
        <v/>
      </c>
      <c r="N98" s="394" t="str">
        <f>IF(基本情報入力シート!Y137="","",基本情報入力シート!Y137)</f>
        <v/>
      </c>
      <c r="O98" s="48"/>
      <c r="P98" s="1085"/>
      <c r="Q98" s="1086"/>
      <c r="R98" s="522" t="str">
        <f>IFERROR(IF(OR('別紙様式3-2（４・５月）'!Z100="ベア加算",'別紙様式3-2（４・５月）'!R100=""),"",P98*VLOOKUP(N98,【参考】数式用!$AD$2:$AH$37,MATCH(O98,【参考】数式用!$K$4:$N$4,0)+1,0)),"")</f>
        <v/>
      </c>
      <c r="S98" s="72"/>
      <c r="T98" s="1087"/>
      <c r="U98" s="1088"/>
      <c r="V98" s="520" t="str">
        <f>IFERROR(IF(AND('別紙様式3-2（４・５月）'!O100="",O98&lt;&gt;""),P98,P98*VLOOKUP(AF98,【参考】数式用4!$EY$3:$GF$106,MATCH(N98,【参考】数式用4!$EY$2:$GF$2,0))),"")</f>
        <v/>
      </c>
      <c r="W98" s="49"/>
      <c r="X98" s="71"/>
      <c r="Y98" s="1055" t="str">
        <f>IFERROR(IF(OR('別紙様式3-2（４・５月）'!Z100="ベア加算",'別紙様式3-2（４・５月）'!R100=""),"",X98*VLOOKUP(N98,【参考】数式用!$AD$2:$AH$37,MATCH(W98,【参考】数式用!$K$4:$N$4,0)+1,0)),"")</f>
        <v/>
      </c>
      <c r="Z98" s="1056"/>
      <c r="AA98" s="72"/>
      <c r="AB98" s="73"/>
      <c r="AC98" s="526" t="str">
        <f>IFERROR(IF(AND('別紙様式3-2（４・５月）'!O100="",W98&lt;&gt;"",W98&lt;&gt;"―"),X98,X98*VLOOKUP(AG98,【参考】数式用4!$EY$3:$GF$106,MATCH(N98,【参考】数式用4!$EY$2:$GF$2,0))),"")</f>
        <v/>
      </c>
      <c r="AD98" s="515" t="str">
        <f t="shared" si="2"/>
        <v/>
      </c>
      <c r="AE98" s="517" t="str">
        <f t="shared" si="3"/>
        <v/>
      </c>
      <c r="AF98" s="413" t="str">
        <f>IF(O98="","",'別紙様式3-2（４・５月）'!O100&amp;'別紙様式3-2（４・５月）'!P100&amp;'別紙様式3-2（４・５月）'!Q100&amp;"から"&amp;O98)</f>
        <v/>
      </c>
      <c r="AG98" s="413" t="str">
        <f>IF(OR(W98="",W98="―"),"",'別紙様式3-2（４・５月）'!O100&amp;'別紙様式3-2（４・５月）'!P100&amp;'別紙様式3-2（４・５月）'!Q100&amp;"から"&amp;W98)</f>
        <v/>
      </c>
      <c r="AH98" s="361"/>
      <c r="AI98" s="361"/>
      <c r="AJ98" s="361"/>
      <c r="AK98" s="361"/>
      <c r="AL98" s="361"/>
      <c r="AM98" s="361"/>
      <c r="AN98" s="361"/>
      <c r="AO98" s="361"/>
    </row>
    <row r="99" spans="1:41" s="360" customFormat="1" ht="24.95" customHeight="1">
      <c r="A99" s="414">
        <v>86</v>
      </c>
      <c r="B99" s="969" t="str">
        <f>IF(基本情報入力シート!C138="","",基本情報入力シート!C138)</f>
        <v/>
      </c>
      <c r="C99" s="970"/>
      <c r="D99" s="970"/>
      <c r="E99" s="970"/>
      <c r="F99" s="970"/>
      <c r="G99" s="970"/>
      <c r="H99" s="970"/>
      <c r="I99" s="971"/>
      <c r="J99" s="391" t="str">
        <f>IF(基本情報入力シート!M138="","",基本情報入力シート!M138)</f>
        <v/>
      </c>
      <c r="K99" s="392" t="str">
        <f>IF(基本情報入力シート!R138="","",基本情報入力シート!R138)</f>
        <v/>
      </c>
      <c r="L99" s="392" t="str">
        <f>IF(基本情報入力シート!W138="","",基本情報入力シート!W138)</f>
        <v/>
      </c>
      <c r="M99" s="393" t="str">
        <f>IF(基本情報入力シート!X138="","",基本情報入力シート!X138)</f>
        <v/>
      </c>
      <c r="N99" s="394" t="str">
        <f>IF(基本情報入力シート!Y138="","",基本情報入力シート!Y138)</f>
        <v/>
      </c>
      <c r="O99" s="48"/>
      <c r="P99" s="1085"/>
      <c r="Q99" s="1086"/>
      <c r="R99" s="522" t="str">
        <f>IFERROR(IF(OR('別紙様式3-2（４・５月）'!Z101="ベア加算",'別紙様式3-2（４・５月）'!R101=""),"",P99*VLOOKUP(N99,【参考】数式用!$AD$2:$AH$37,MATCH(O99,【参考】数式用!$K$4:$N$4,0)+1,0)),"")</f>
        <v/>
      </c>
      <c r="S99" s="72"/>
      <c r="T99" s="1087"/>
      <c r="U99" s="1088"/>
      <c r="V99" s="520" t="str">
        <f>IFERROR(IF(AND('別紙様式3-2（４・５月）'!O101="",O99&lt;&gt;""),P99,P99*VLOOKUP(AF99,【参考】数式用4!$EY$3:$GF$106,MATCH(N99,【参考】数式用4!$EY$2:$GF$2,0))),"")</f>
        <v/>
      </c>
      <c r="W99" s="49"/>
      <c r="X99" s="71"/>
      <c r="Y99" s="1055" t="str">
        <f>IFERROR(IF(OR('別紙様式3-2（４・５月）'!Z101="ベア加算",'別紙様式3-2（４・５月）'!R101=""),"",X99*VLOOKUP(N99,【参考】数式用!$AD$2:$AH$37,MATCH(W99,【参考】数式用!$K$4:$N$4,0)+1,0)),"")</f>
        <v/>
      </c>
      <c r="Z99" s="1056"/>
      <c r="AA99" s="72"/>
      <c r="AB99" s="73"/>
      <c r="AC99" s="526" t="str">
        <f>IFERROR(IF(AND('別紙様式3-2（４・５月）'!O101="",W99&lt;&gt;"",W99&lt;&gt;"―"),X99,X99*VLOOKUP(AG99,【参考】数式用4!$EY$3:$GF$106,MATCH(N99,【参考】数式用4!$EY$2:$GF$2,0))),"")</f>
        <v/>
      </c>
      <c r="AD99" s="515" t="str">
        <f t="shared" si="2"/>
        <v/>
      </c>
      <c r="AE99" s="517" t="str">
        <f t="shared" si="3"/>
        <v/>
      </c>
      <c r="AF99" s="413" t="str">
        <f>IF(O99="","",'別紙様式3-2（４・５月）'!O101&amp;'別紙様式3-2（４・５月）'!P101&amp;'別紙様式3-2（４・５月）'!Q101&amp;"から"&amp;O99)</f>
        <v/>
      </c>
      <c r="AG99" s="413" t="str">
        <f>IF(OR(W99="",W99="―"),"",'別紙様式3-2（４・５月）'!O101&amp;'別紙様式3-2（４・５月）'!P101&amp;'別紙様式3-2（４・５月）'!Q101&amp;"から"&amp;W99)</f>
        <v/>
      </c>
      <c r="AH99" s="361"/>
      <c r="AI99" s="361"/>
      <c r="AJ99" s="361"/>
      <c r="AK99" s="361"/>
      <c r="AL99" s="361"/>
      <c r="AM99" s="361"/>
      <c r="AN99" s="361"/>
      <c r="AO99" s="361"/>
    </row>
    <row r="100" spans="1:41" s="360" customFormat="1" ht="24.95" customHeight="1">
      <c r="A100" s="414">
        <v>87</v>
      </c>
      <c r="B100" s="969" t="str">
        <f>IF(基本情報入力シート!C139="","",基本情報入力シート!C139)</f>
        <v/>
      </c>
      <c r="C100" s="970"/>
      <c r="D100" s="970"/>
      <c r="E100" s="970"/>
      <c r="F100" s="970"/>
      <c r="G100" s="970"/>
      <c r="H100" s="970"/>
      <c r="I100" s="971"/>
      <c r="J100" s="391" t="str">
        <f>IF(基本情報入力シート!M139="","",基本情報入力シート!M139)</f>
        <v/>
      </c>
      <c r="K100" s="392" t="str">
        <f>IF(基本情報入力シート!R139="","",基本情報入力シート!R139)</f>
        <v/>
      </c>
      <c r="L100" s="392" t="str">
        <f>IF(基本情報入力シート!W139="","",基本情報入力シート!W139)</f>
        <v/>
      </c>
      <c r="M100" s="393" t="str">
        <f>IF(基本情報入力シート!X139="","",基本情報入力シート!X139)</f>
        <v/>
      </c>
      <c r="N100" s="394" t="str">
        <f>IF(基本情報入力シート!Y139="","",基本情報入力シート!Y139)</f>
        <v/>
      </c>
      <c r="O100" s="48"/>
      <c r="P100" s="1085"/>
      <c r="Q100" s="1086"/>
      <c r="R100" s="522" t="str">
        <f>IFERROR(IF(OR('別紙様式3-2（４・５月）'!Z102="ベア加算",'別紙様式3-2（４・５月）'!R102=""),"",P100*VLOOKUP(N100,【参考】数式用!$AD$2:$AH$37,MATCH(O100,【参考】数式用!$K$4:$N$4,0)+1,0)),"")</f>
        <v/>
      </c>
      <c r="S100" s="72"/>
      <c r="T100" s="1087"/>
      <c r="U100" s="1088"/>
      <c r="V100" s="520" t="str">
        <f>IFERROR(IF(AND('別紙様式3-2（４・５月）'!O102="",O100&lt;&gt;""),P100,P100*VLOOKUP(AF100,【参考】数式用4!$EY$3:$GF$106,MATCH(N100,【参考】数式用4!$EY$2:$GF$2,0))),"")</f>
        <v/>
      </c>
      <c r="W100" s="49"/>
      <c r="X100" s="71"/>
      <c r="Y100" s="1055" t="str">
        <f>IFERROR(IF(OR('別紙様式3-2（４・５月）'!Z102="ベア加算",'別紙様式3-2（４・５月）'!R102=""),"",X100*VLOOKUP(N100,【参考】数式用!$AD$2:$AH$37,MATCH(W100,【参考】数式用!$K$4:$N$4,0)+1,0)),"")</f>
        <v/>
      </c>
      <c r="Z100" s="1056"/>
      <c r="AA100" s="72"/>
      <c r="AB100" s="73"/>
      <c r="AC100" s="526" t="str">
        <f>IFERROR(IF(AND('別紙様式3-2（４・５月）'!O102="",W100&lt;&gt;"",W100&lt;&gt;"―"),X100,X100*VLOOKUP(AG100,【参考】数式用4!$EY$3:$GF$106,MATCH(N100,【参考】数式用4!$EY$2:$GF$2,0))),"")</f>
        <v/>
      </c>
      <c r="AD100" s="515" t="str">
        <f t="shared" si="2"/>
        <v/>
      </c>
      <c r="AE100" s="517" t="str">
        <f t="shared" si="3"/>
        <v/>
      </c>
      <c r="AF100" s="413" t="str">
        <f>IF(O100="","",'別紙様式3-2（４・５月）'!O102&amp;'別紙様式3-2（４・５月）'!P102&amp;'別紙様式3-2（４・５月）'!Q102&amp;"から"&amp;O100)</f>
        <v/>
      </c>
      <c r="AG100" s="413" t="str">
        <f>IF(OR(W100="",W100="―"),"",'別紙様式3-2（４・５月）'!O102&amp;'別紙様式3-2（４・５月）'!P102&amp;'別紙様式3-2（４・５月）'!Q102&amp;"から"&amp;W100)</f>
        <v/>
      </c>
      <c r="AH100" s="361"/>
      <c r="AI100" s="361"/>
      <c r="AJ100" s="361"/>
      <c r="AK100" s="361"/>
      <c r="AL100" s="361"/>
      <c r="AM100" s="361"/>
      <c r="AN100" s="361"/>
      <c r="AO100" s="361"/>
    </row>
    <row r="101" spans="1:41" s="360" customFormat="1" ht="24.95" customHeight="1">
      <c r="A101" s="414">
        <v>88</v>
      </c>
      <c r="B101" s="969" t="str">
        <f>IF(基本情報入力シート!C140="","",基本情報入力シート!C140)</f>
        <v/>
      </c>
      <c r="C101" s="970"/>
      <c r="D101" s="970"/>
      <c r="E101" s="970"/>
      <c r="F101" s="970"/>
      <c r="G101" s="970"/>
      <c r="H101" s="970"/>
      <c r="I101" s="971"/>
      <c r="J101" s="391" t="str">
        <f>IF(基本情報入力シート!M140="","",基本情報入力シート!M140)</f>
        <v/>
      </c>
      <c r="K101" s="392" t="str">
        <f>IF(基本情報入力シート!R140="","",基本情報入力シート!R140)</f>
        <v/>
      </c>
      <c r="L101" s="392" t="str">
        <f>IF(基本情報入力シート!W140="","",基本情報入力シート!W140)</f>
        <v/>
      </c>
      <c r="M101" s="393" t="str">
        <f>IF(基本情報入力シート!X140="","",基本情報入力シート!X140)</f>
        <v/>
      </c>
      <c r="N101" s="394" t="str">
        <f>IF(基本情報入力シート!Y140="","",基本情報入力シート!Y140)</f>
        <v/>
      </c>
      <c r="O101" s="48"/>
      <c r="P101" s="1085"/>
      <c r="Q101" s="1086"/>
      <c r="R101" s="522" t="str">
        <f>IFERROR(IF(OR('別紙様式3-2（４・５月）'!Z103="ベア加算",'別紙様式3-2（４・５月）'!R103=""),"",P101*VLOOKUP(N101,【参考】数式用!$AD$2:$AH$37,MATCH(O101,【参考】数式用!$K$4:$N$4,0)+1,0)),"")</f>
        <v/>
      </c>
      <c r="S101" s="72"/>
      <c r="T101" s="1087"/>
      <c r="U101" s="1088"/>
      <c r="V101" s="520" t="str">
        <f>IFERROR(IF(AND('別紙様式3-2（４・５月）'!O103="",O101&lt;&gt;""),P101,P101*VLOOKUP(AF101,【参考】数式用4!$EY$3:$GF$106,MATCH(N101,【参考】数式用4!$EY$2:$GF$2,0))),"")</f>
        <v/>
      </c>
      <c r="W101" s="49"/>
      <c r="X101" s="71"/>
      <c r="Y101" s="1055" t="str">
        <f>IFERROR(IF(OR('別紙様式3-2（４・５月）'!Z103="ベア加算",'別紙様式3-2（４・５月）'!R103=""),"",X101*VLOOKUP(N101,【参考】数式用!$AD$2:$AH$37,MATCH(W101,【参考】数式用!$K$4:$N$4,0)+1,0)),"")</f>
        <v/>
      </c>
      <c r="Z101" s="1056"/>
      <c r="AA101" s="72"/>
      <c r="AB101" s="73"/>
      <c r="AC101" s="526" t="str">
        <f>IFERROR(IF(AND('別紙様式3-2（４・５月）'!O103="",W101&lt;&gt;"",W101&lt;&gt;"―"),X101,X101*VLOOKUP(AG101,【参考】数式用4!$EY$3:$GF$106,MATCH(N101,【参考】数式用4!$EY$2:$GF$2,0))),"")</f>
        <v/>
      </c>
      <c r="AD101" s="515" t="str">
        <f t="shared" si="2"/>
        <v/>
      </c>
      <c r="AE101" s="517" t="str">
        <f t="shared" si="3"/>
        <v/>
      </c>
      <c r="AF101" s="413" t="str">
        <f>IF(O101="","",'別紙様式3-2（４・５月）'!O103&amp;'別紙様式3-2（４・５月）'!P103&amp;'別紙様式3-2（４・５月）'!Q103&amp;"から"&amp;O101)</f>
        <v/>
      </c>
      <c r="AG101" s="413" t="str">
        <f>IF(OR(W101="",W101="―"),"",'別紙様式3-2（４・５月）'!O103&amp;'別紙様式3-2（４・５月）'!P103&amp;'別紙様式3-2（４・５月）'!Q103&amp;"から"&amp;W101)</f>
        <v/>
      </c>
      <c r="AH101" s="361"/>
      <c r="AI101" s="361"/>
      <c r="AJ101" s="361"/>
      <c r="AK101" s="361"/>
      <c r="AL101" s="361"/>
      <c r="AM101" s="361"/>
      <c r="AN101" s="361"/>
      <c r="AO101" s="361"/>
    </row>
    <row r="102" spans="1:41" s="360" customFormat="1" ht="24.95" customHeight="1">
      <c r="A102" s="414">
        <v>89</v>
      </c>
      <c r="B102" s="969" t="str">
        <f>IF(基本情報入力シート!C141="","",基本情報入力シート!C141)</f>
        <v/>
      </c>
      <c r="C102" s="970"/>
      <c r="D102" s="970"/>
      <c r="E102" s="970"/>
      <c r="F102" s="970"/>
      <c r="G102" s="970"/>
      <c r="H102" s="970"/>
      <c r="I102" s="971"/>
      <c r="J102" s="391" t="str">
        <f>IF(基本情報入力シート!M141="","",基本情報入力シート!M141)</f>
        <v/>
      </c>
      <c r="K102" s="392" t="str">
        <f>IF(基本情報入力シート!R141="","",基本情報入力シート!R141)</f>
        <v/>
      </c>
      <c r="L102" s="392" t="str">
        <f>IF(基本情報入力シート!W141="","",基本情報入力シート!W141)</f>
        <v/>
      </c>
      <c r="M102" s="393" t="str">
        <f>IF(基本情報入力シート!X141="","",基本情報入力シート!X141)</f>
        <v/>
      </c>
      <c r="N102" s="394" t="str">
        <f>IF(基本情報入力シート!Y141="","",基本情報入力シート!Y141)</f>
        <v/>
      </c>
      <c r="O102" s="48"/>
      <c r="P102" s="1085"/>
      <c r="Q102" s="1086"/>
      <c r="R102" s="522" t="str">
        <f>IFERROR(IF(OR('別紙様式3-2（４・５月）'!Z104="ベア加算",'別紙様式3-2（４・５月）'!R104=""),"",P102*VLOOKUP(N102,【参考】数式用!$AD$2:$AH$37,MATCH(O102,【参考】数式用!$K$4:$N$4,0)+1,0)),"")</f>
        <v/>
      </c>
      <c r="S102" s="72"/>
      <c r="T102" s="1087"/>
      <c r="U102" s="1088"/>
      <c r="V102" s="520" t="str">
        <f>IFERROR(IF(AND('別紙様式3-2（４・５月）'!O104="",O102&lt;&gt;""),P102,P102*VLOOKUP(AF102,【参考】数式用4!$EY$3:$GF$106,MATCH(N102,【参考】数式用4!$EY$2:$GF$2,0))),"")</f>
        <v/>
      </c>
      <c r="W102" s="49"/>
      <c r="X102" s="71"/>
      <c r="Y102" s="1055" t="str">
        <f>IFERROR(IF(OR('別紙様式3-2（４・５月）'!Z104="ベア加算",'別紙様式3-2（４・５月）'!R104=""),"",X102*VLOOKUP(N102,【参考】数式用!$AD$2:$AH$37,MATCH(W102,【参考】数式用!$K$4:$N$4,0)+1,0)),"")</f>
        <v/>
      </c>
      <c r="Z102" s="1056"/>
      <c r="AA102" s="72"/>
      <c r="AB102" s="73"/>
      <c r="AC102" s="526" t="str">
        <f>IFERROR(IF(AND('別紙様式3-2（４・５月）'!O104="",W102&lt;&gt;"",W102&lt;&gt;"―"),X102,X102*VLOOKUP(AG102,【参考】数式用4!$EY$3:$GF$106,MATCH(N102,【参考】数式用4!$EY$2:$GF$2,0))),"")</f>
        <v/>
      </c>
      <c r="AD102" s="515" t="str">
        <f t="shared" si="2"/>
        <v/>
      </c>
      <c r="AE102" s="517" t="str">
        <f t="shared" si="3"/>
        <v/>
      </c>
      <c r="AF102" s="413" t="str">
        <f>IF(O102="","",'別紙様式3-2（４・５月）'!O104&amp;'別紙様式3-2（４・５月）'!P104&amp;'別紙様式3-2（４・５月）'!Q104&amp;"から"&amp;O102)</f>
        <v/>
      </c>
      <c r="AG102" s="413" t="str">
        <f>IF(OR(W102="",W102="―"),"",'別紙様式3-2（４・５月）'!O104&amp;'別紙様式3-2（４・５月）'!P104&amp;'別紙様式3-2（４・５月）'!Q104&amp;"から"&amp;W102)</f>
        <v/>
      </c>
      <c r="AH102" s="361"/>
      <c r="AI102" s="361"/>
      <c r="AJ102" s="361"/>
      <c r="AK102" s="361"/>
      <c r="AL102" s="361"/>
      <c r="AM102" s="361"/>
      <c r="AN102" s="361"/>
      <c r="AO102" s="361"/>
    </row>
    <row r="103" spans="1:41" s="360" customFormat="1" ht="24.95" customHeight="1">
      <c r="A103" s="414">
        <v>90</v>
      </c>
      <c r="B103" s="969" t="str">
        <f>IF(基本情報入力シート!C142="","",基本情報入力シート!C142)</f>
        <v/>
      </c>
      <c r="C103" s="970"/>
      <c r="D103" s="970"/>
      <c r="E103" s="970"/>
      <c r="F103" s="970"/>
      <c r="G103" s="970"/>
      <c r="H103" s="970"/>
      <c r="I103" s="971"/>
      <c r="J103" s="391" t="str">
        <f>IF(基本情報入力シート!M142="","",基本情報入力シート!M142)</f>
        <v/>
      </c>
      <c r="K103" s="392" t="str">
        <f>IF(基本情報入力シート!R142="","",基本情報入力シート!R142)</f>
        <v/>
      </c>
      <c r="L103" s="392" t="str">
        <f>IF(基本情報入力シート!W142="","",基本情報入力シート!W142)</f>
        <v/>
      </c>
      <c r="M103" s="393" t="str">
        <f>IF(基本情報入力シート!X142="","",基本情報入力シート!X142)</f>
        <v/>
      </c>
      <c r="N103" s="394" t="str">
        <f>IF(基本情報入力シート!Y142="","",基本情報入力シート!Y142)</f>
        <v/>
      </c>
      <c r="O103" s="48"/>
      <c r="P103" s="1085"/>
      <c r="Q103" s="1086"/>
      <c r="R103" s="522" t="str">
        <f>IFERROR(IF(OR('別紙様式3-2（４・５月）'!Z105="ベア加算",'別紙様式3-2（４・５月）'!R105=""),"",P103*VLOOKUP(N103,【参考】数式用!$AD$2:$AH$37,MATCH(O103,【参考】数式用!$K$4:$N$4,0)+1,0)),"")</f>
        <v/>
      </c>
      <c r="S103" s="72"/>
      <c r="T103" s="1087"/>
      <c r="U103" s="1088"/>
      <c r="V103" s="520" t="str">
        <f>IFERROR(IF(AND('別紙様式3-2（４・５月）'!O105="",O103&lt;&gt;""),P103,P103*VLOOKUP(AF103,【参考】数式用4!$EY$3:$GF$106,MATCH(N103,【参考】数式用4!$EY$2:$GF$2,0))),"")</f>
        <v/>
      </c>
      <c r="W103" s="49"/>
      <c r="X103" s="71"/>
      <c r="Y103" s="1055" t="str">
        <f>IFERROR(IF(OR('別紙様式3-2（４・５月）'!Z105="ベア加算",'別紙様式3-2（４・５月）'!R105=""),"",X103*VLOOKUP(N103,【参考】数式用!$AD$2:$AH$37,MATCH(W103,【参考】数式用!$K$4:$N$4,0)+1,0)),"")</f>
        <v/>
      </c>
      <c r="Z103" s="1056"/>
      <c r="AA103" s="72"/>
      <c r="AB103" s="73"/>
      <c r="AC103" s="526" t="str">
        <f>IFERROR(IF(AND('別紙様式3-2（４・５月）'!O105="",W103&lt;&gt;"",W103&lt;&gt;"―"),X103,X103*VLOOKUP(AG103,【参考】数式用4!$EY$3:$GF$106,MATCH(N103,【参考】数式用4!$EY$2:$GF$2,0))),"")</f>
        <v/>
      </c>
      <c r="AD103" s="515" t="str">
        <f t="shared" si="2"/>
        <v/>
      </c>
      <c r="AE103" s="517" t="str">
        <f t="shared" si="3"/>
        <v/>
      </c>
      <c r="AF103" s="413" t="str">
        <f>IF(O103="","",'別紙様式3-2（４・５月）'!O105&amp;'別紙様式3-2（４・５月）'!P105&amp;'別紙様式3-2（４・５月）'!Q105&amp;"から"&amp;O103)</f>
        <v/>
      </c>
      <c r="AG103" s="413" t="str">
        <f>IF(OR(W103="",W103="―"),"",'別紙様式3-2（４・５月）'!O105&amp;'別紙様式3-2（４・５月）'!P105&amp;'別紙様式3-2（４・５月）'!Q105&amp;"から"&amp;W103)</f>
        <v/>
      </c>
      <c r="AH103" s="361"/>
      <c r="AI103" s="361"/>
      <c r="AJ103" s="361"/>
      <c r="AK103" s="361"/>
      <c r="AL103" s="361"/>
      <c r="AM103" s="361"/>
      <c r="AN103" s="361"/>
      <c r="AO103" s="361"/>
    </row>
    <row r="104" spans="1:41" s="360" customFormat="1" ht="24.95" customHeight="1">
      <c r="A104" s="414">
        <v>91</v>
      </c>
      <c r="B104" s="969" t="str">
        <f>IF(基本情報入力シート!C143="","",基本情報入力シート!C143)</f>
        <v/>
      </c>
      <c r="C104" s="970"/>
      <c r="D104" s="970"/>
      <c r="E104" s="970"/>
      <c r="F104" s="970"/>
      <c r="G104" s="970"/>
      <c r="H104" s="970"/>
      <c r="I104" s="971"/>
      <c r="J104" s="391" t="str">
        <f>IF(基本情報入力シート!M143="","",基本情報入力シート!M143)</f>
        <v/>
      </c>
      <c r="K104" s="392" t="str">
        <f>IF(基本情報入力シート!R143="","",基本情報入力シート!R143)</f>
        <v/>
      </c>
      <c r="L104" s="392" t="str">
        <f>IF(基本情報入力シート!W143="","",基本情報入力シート!W143)</f>
        <v/>
      </c>
      <c r="M104" s="393" t="str">
        <f>IF(基本情報入力シート!X143="","",基本情報入力シート!X143)</f>
        <v/>
      </c>
      <c r="N104" s="394" t="str">
        <f>IF(基本情報入力シート!Y143="","",基本情報入力シート!Y143)</f>
        <v/>
      </c>
      <c r="O104" s="48"/>
      <c r="P104" s="1085"/>
      <c r="Q104" s="1086"/>
      <c r="R104" s="522" t="str">
        <f>IFERROR(IF(OR('別紙様式3-2（４・５月）'!Z106="ベア加算",'別紙様式3-2（４・５月）'!R106=""),"",P104*VLOOKUP(N104,【参考】数式用!$AD$2:$AH$37,MATCH(O104,【参考】数式用!$K$4:$N$4,0)+1,0)),"")</f>
        <v/>
      </c>
      <c r="S104" s="72"/>
      <c r="T104" s="1087"/>
      <c r="U104" s="1088"/>
      <c r="V104" s="520" t="str">
        <f>IFERROR(IF(AND('別紙様式3-2（４・５月）'!O106="",O104&lt;&gt;""),P104,P104*VLOOKUP(AF104,【参考】数式用4!$EY$3:$GF$106,MATCH(N104,【参考】数式用4!$EY$2:$GF$2,0))),"")</f>
        <v/>
      </c>
      <c r="W104" s="49"/>
      <c r="X104" s="71"/>
      <c r="Y104" s="1055" t="str">
        <f>IFERROR(IF(OR('別紙様式3-2（４・５月）'!Z106="ベア加算",'別紙様式3-2（４・５月）'!R106=""),"",X104*VLOOKUP(N104,【参考】数式用!$AD$2:$AH$37,MATCH(W104,【参考】数式用!$K$4:$N$4,0)+1,0)),"")</f>
        <v/>
      </c>
      <c r="Z104" s="1056"/>
      <c r="AA104" s="72"/>
      <c r="AB104" s="73"/>
      <c r="AC104" s="526" t="str">
        <f>IFERROR(IF(AND('別紙様式3-2（４・５月）'!O106="",W104&lt;&gt;"",W104&lt;&gt;"―"),X104,X104*VLOOKUP(AG104,【参考】数式用4!$EY$3:$GF$106,MATCH(N104,【参考】数式用4!$EY$2:$GF$2,0))),"")</f>
        <v/>
      </c>
      <c r="AD104" s="515" t="str">
        <f t="shared" si="2"/>
        <v/>
      </c>
      <c r="AE104" s="517" t="str">
        <f t="shared" si="3"/>
        <v/>
      </c>
      <c r="AF104" s="413" t="str">
        <f>IF(O104="","",'別紙様式3-2（４・５月）'!O106&amp;'別紙様式3-2（４・５月）'!P106&amp;'別紙様式3-2（４・５月）'!Q106&amp;"から"&amp;O104)</f>
        <v/>
      </c>
      <c r="AG104" s="413" t="str">
        <f>IF(OR(W104="",W104="―"),"",'別紙様式3-2（４・５月）'!O106&amp;'別紙様式3-2（４・５月）'!P106&amp;'別紙様式3-2（４・５月）'!Q106&amp;"から"&amp;W104)</f>
        <v/>
      </c>
      <c r="AH104" s="361"/>
      <c r="AI104" s="361"/>
      <c r="AJ104" s="361"/>
      <c r="AK104" s="361"/>
      <c r="AL104" s="361"/>
      <c r="AM104" s="361"/>
      <c r="AN104" s="361"/>
      <c r="AO104" s="361"/>
    </row>
    <row r="105" spans="1:41" s="360" customFormat="1" ht="24.95" customHeight="1">
      <c r="A105" s="414">
        <v>92</v>
      </c>
      <c r="B105" s="969" t="str">
        <f>IF(基本情報入力シート!C144="","",基本情報入力シート!C144)</f>
        <v/>
      </c>
      <c r="C105" s="970"/>
      <c r="D105" s="970"/>
      <c r="E105" s="970"/>
      <c r="F105" s="970"/>
      <c r="G105" s="970"/>
      <c r="H105" s="970"/>
      <c r="I105" s="971"/>
      <c r="J105" s="391" t="str">
        <f>IF(基本情報入力シート!M144="","",基本情報入力シート!M144)</f>
        <v/>
      </c>
      <c r="K105" s="392" t="str">
        <f>IF(基本情報入力シート!R144="","",基本情報入力シート!R144)</f>
        <v/>
      </c>
      <c r="L105" s="392" t="str">
        <f>IF(基本情報入力シート!W144="","",基本情報入力シート!W144)</f>
        <v/>
      </c>
      <c r="M105" s="393" t="str">
        <f>IF(基本情報入力シート!X144="","",基本情報入力シート!X144)</f>
        <v/>
      </c>
      <c r="N105" s="394" t="str">
        <f>IF(基本情報入力シート!Y144="","",基本情報入力シート!Y144)</f>
        <v/>
      </c>
      <c r="O105" s="48"/>
      <c r="P105" s="1085"/>
      <c r="Q105" s="1086"/>
      <c r="R105" s="522" t="str">
        <f>IFERROR(IF(OR('別紙様式3-2（４・５月）'!Z107="ベア加算",'別紙様式3-2（４・５月）'!R107=""),"",P105*VLOOKUP(N105,【参考】数式用!$AD$2:$AH$37,MATCH(O105,【参考】数式用!$K$4:$N$4,0)+1,0)),"")</f>
        <v/>
      </c>
      <c r="S105" s="72"/>
      <c r="T105" s="1087"/>
      <c r="U105" s="1088"/>
      <c r="V105" s="520" t="str">
        <f>IFERROR(IF(AND('別紙様式3-2（４・５月）'!O107="",O105&lt;&gt;""),P105,P105*VLOOKUP(AF105,【参考】数式用4!$EY$3:$GF$106,MATCH(N105,【参考】数式用4!$EY$2:$GF$2,0))),"")</f>
        <v/>
      </c>
      <c r="W105" s="49"/>
      <c r="X105" s="71"/>
      <c r="Y105" s="1055" t="str">
        <f>IFERROR(IF(OR('別紙様式3-2（４・５月）'!Z107="ベア加算",'別紙様式3-2（４・５月）'!R107=""),"",X105*VLOOKUP(N105,【参考】数式用!$AD$2:$AH$37,MATCH(W105,【参考】数式用!$K$4:$N$4,0)+1,0)),"")</f>
        <v/>
      </c>
      <c r="Z105" s="1056"/>
      <c r="AA105" s="72"/>
      <c r="AB105" s="73"/>
      <c r="AC105" s="526" t="str">
        <f>IFERROR(IF(AND('別紙様式3-2（４・５月）'!O107="",W105&lt;&gt;"",W105&lt;&gt;"―"),X105,X105*VLOOKUP(AG105,【参考】数式用4!$EY$3:$GF$106,MATCH(N105,【参考】数式用4!$EY$2:$GF$2,0))),"")</f>
        <v/>
      </c>
      <c r="AD105" s="515" t="str">
        <f t="shared" si="2"/>
        <v/>
      </c>
      <c r="AE105" s="517" t="str">
        <f t="shared" si="3"/>
        <v/>
      </c>
      <c r="AF105" s="413" t="str">
        <f>IF(O105="","",'別紙様式3-2（４・５月）'!O107&amp;'別紙様式3-2（４・５月）'!P107&amp;'別紙様式3-2（４・５月）'!Q107&amp;"から"&amp;O105)</f>
        <v/>
      </c>
      <c r="AG105" s="413" t="str">
        <f>IF(OR(W105="",W105="―"),"",'別紙様式3-2（４・５月）'!O107&amp;'別紙様式3-2（４・５月）'!P107&amp;'別紙様式3-2（４・５月）'!Q107&amp;"から"&amp;W105)</f>
        <v/>
      </c>
      <c r="AH105" s="361"/>
      <c r="AI105" s="361"/>
      <c r="AJ105" s="361"/>
      <c r="AK105" s="361"/>
      <c r="AL105" s="361"/>
      <c r="AM105" s="361"/>
      <c r="AN105" s="361"/>
      <c r="AO105" s="361"/>
    </row>
    <row r="106" spans="1:41" s="360" customFormat="1" ht="24.95" customHeight="1">
      <c r="A106" s="414">
        <v>93</v>
      </c>
      <c r="B106" s="969" t="str">
        <f>IF(基本情報入力シート!C145="","",基本情報入力シート!C145)</f>
        <v/>
      </c>
      <c r="C106" s="970"/>
      <c r="D106" s="970"/>
      <c r="E106" s="970"/>
      <c r="F106" s="970"/>
      <c r="G106" s="970"/>
      <c r="H106" s="970"/>
      <c r="I106" s="971"/>
      <c r="J106" s="391" t="str">
        <f>IF(基本情報入力シート!M145="","",基本情報入力シート!M145)</f>
        <v/>
      </c>
      <c r="K106" s="392" t="str">
        <f>IF(基本情報入力シート!R145="","",基本情報入力シート!R145)</f>
        <v/>
      </c>
      <c r="L106" s="392" t="str">
        <f>IF(基本情報入力シート!W145="","",基本情報入力シート!W145)</f>
        <v/>
      </c>
      <c r="M106" s="393" t="str">
        <f>IF(基本情報入力シート!X145="","",基本情報入力シート!X145)</f>
        <v/>
      </c>
      <c r="N106" s="394" t="str">
        <f>IF(基本情報入力シート!Y145="","",基本情報入力シート!Y145)</f>
        <v/>
      </c>
      <c r="O106" s="48"/>
      <c r="P106" s="1085"/>
      <c r="Q106" s="1086"/>
      <c r="R106" s="522" t="str">
        <f>IFERROR(IF(OR('別紙様式3-2（４・５月）'!Z108="ベア加算",'別紙様式3-2（４・５月）'!R108=""),"",P106*VLOOKUP(N106,【参考】数式用!$AD$2:$AH$37,MATCH(O106,【参考】数式用!$K$4:$N$4,0)+1,0)),"")</f>
        <v/>
      </c>
      <c r="S106" s="72"/>
      <c r="T106" s="1087"/>
      <c r="U106" s="1088"/>
      <c r="V106" s="520" t="str">
        <f>IFERROR(IF(AND('別紙様式3-2（４・５月）'!O108="",O106&lt;&gt;""),P106,P106*VLOOKUP(AF106,【参考】数式用4!$EY$3:$GF$106,MATCH(N106,【参考】数式用4!$EY$2:$GF$2,0))),"")</f>
        <v/>
      </c>
      <c r="W106" s="49"/>
      <c r="X106" s="71"/>
      <c r="Y106" s="1055" t="str">
        <f>IFERROR(IF(OR('別紙様式3-2（４・５月）'!Z108="ベア加算",'別紙様式3-2（４・５月）'!R108=""),"",X106*VLOOKUP(N106,【参考】数式用!$AD$2:$AH$37,MATCH(W106,【参考】数式用!$K$4:$N$4,0)+1,0)),"")</f>
        <v/>
      </c>
      <c r="Z106" s="1056"/>
      <c r="AA106" s="72"/>
      <c r="AB106" s="73"/>
      <c r="AC106" s="526" t="str">
        <f>IFERROR(IF(AND('別紙様式3-2（４・５月）'!O108="",W106&lt;&gt;"",W106&lt;&gt;"―"),X106,X106*VLOOKUP(AG106,【参考】数式用4!$EY$3:$GF$106,MATCH(N106,【参考】数式用4!$EY$2:$GF$2,0))),"")</f>
        <v/>
      </c>
      <c r="AD106" s="515" t="str">
        <f t="shared" si="2"/>
        <v/>
      </c>
      <c r="AE106" s="517" t="str">
        <f t="shared" si="3"/>
        <v/>
      </c>
      <c r="AF106" s="413" t="str">
        <f>IF(O106="","",'別紙様式3-2（４・５月）'!O108&amp;'別紙様式3-2（４・５月）'!P108&amp;'別紙様式3-2（４・５月）'!Q108&amp;"から"&amp;O106)</f>
        <v/>
      </c>
      <c r="AG106" s="413" t="str">
        <f>IF(OR(W106="",W106="―"),"",'別紙様式3-2（４・５月）'!O108&amp;'別紙様式3-2（４・５月）'!P108&amp;'別紙様式3-2（４・５月）'!Q108&amp;"から"&amp;W106)</f>
        <v/>
      </c>
      <c r="AH106" s="361"/>
      <c r="AI106" s="361"/>
      <c r="AJ106" s="361"/>
      <c r="AK106" s="361"/>
      <c r="AL106" s="361"/>
      <c r="AM106" s="361"/>
      <c r="AN106" s="361"/>
      <c r="AO106" s="361"/>
    </row>
    <row r="107" spans="1:41" s="360" customFormat="1" ht="24.95" customHeight="1">
      <c r="A107" s="414">
        <v>94</v>
      </c>
      <c r="B107" s="969" t="str">
        <f>IF(基本情報入力シート!C146="","",基本情報入力シート!C146)</f>
        <v/>
      </c>
      <c r="C107" s="970"/>
      <c r="D107" s="970"/>
      <c r="E107" s="970"/>
      <c r="F107" s="970"/>
      <c r="G107" s="970"/>
      <c r="H107" s="970"/>
      <c r="I107" s="971"/>
      <c r="J107" s="391" t="str">
        <f>IF(基本情報入力シート!M146="","",基本情報入力シート!M146)</f>
        <v/>
      </c>
      <c r="K107" s="392" t="str">
        <f>IF(基本情報入力シート!R146="","",基本情報入力シート!R146)</f>
        <v/>
      </c>
      <c r="L107" s="392" t="str">
        <f>IF(基本情報入力シート!W146="","",基本情報入力シート!W146)</f>
        <v/>
      </c>
      <c r="M107" s="393" t="str">
        <f>IF(基本情報入力シート!X146="","",基本情報入力シート!X146)</f>
        <v/>
      </c>
      <c r="N107" s="394" t="str">
        <f>IF(基本情報入力シート!Y146="","",基本情報入力シート!Y146)</f>
        <v/>
      </c>
      <c r="O107" s="48"/>
      <c r="P107" s="1085"/>
      <c r="Q107" s="1086"/>
      <c r="R107" s="522" t="str">
        <f>IFERROR(IF(OR('別紙様式3-2（４・５月）'!Z109="ベア加算",'別紙様式3-2（４・５月）'!R109=""),"",P107*VLOOKUP(N107,【参考】数式用!$AD$2:$AH$37,MATCH(O107,【参考】数式用!$K$4:$N$4,0)+1,0)),"")</f>
        <v/>
      </c>
      <c r="S107" s="72"/>
      <c r="T107" s="1087"/>
      <c r="U107" s="1088"/>
      <c r="V107" s="520" t="str">
        <f>IFERROR(IF(AND('別紙様式3-2（４・５月）'!O109="",O107&lt;&gt;""),P107,P107*VLOOKUP(AF107,【参考】数式用4!$EY$3:$GF$106,MATCH(N107,【参考】数式用4!$EY$2:$GF$2,0))),"")</f>
        <v/>
      </c>
      <c r="W107" s="49"/>
      <c r="X107" s="71"/>
      <c r="Y107" s="1055" t="str">
        <f>IFERROR(IF(OR('別紙様式3-2（４・５月）'!Z109="ベア加算",'別紙様式3-2（４・５月）'!R109=""),"",X107*VLOOKUP(N107,【参考】数式用!$AD$2:$AH$37,MATCH(W107,【参考】数式用!$K$4:$N$4,0)+1,0)),"")</f>
        <v/>
      </c>
      <c r="Z107" s="1056"/>
      <c r="AA107" s="72"/>
      <c r="AB107" s="73"/>
      <c r="AC107" s="526" t="str">
        <f>IFERROR(IF(AND('別紙様式3-2（４・５月）'!O109="",W107&lt;&gt;"",W107&lt;&gt;"―"),X107,X107*VLOOKUP(AG107,【参考】数式用4!$EY$3:$GF$106,MATCH(N107,【参考】数式用4!$EY$2:$GF$2,0))),"")</f>
        <v/>
      </c>
      <c r="AD107" s="515" t="str">
        <f t="shared" si="2"/>
        <v/>
      </c>
      <c r="AE107" s="517" t="str">
        <f t="shared" si="3"/>
        <v/>
      </c>
      <c r="AF107" s="413" t="str">
        <f>IF(O107="","",'別紙様式3-2（４・５月）'!O109&amp;'別紙様式3-2（４・５月）'!P109&amp;'別紙様式3-2（４・５月）'!Q109&amp;"から"&amp;O107)</f>
        <v/>
      </c>
      <c r="AG107" s="413" t="str">
        <f>IF(OR(W107="",W107="―"),"",'別紙様式3-2（４・５月）'!O109&amp;'別紙様式3-2（４・５月）'!P109&amp;'別紙様式3-2（４・５月）'!Q109&amp;"から"&amp;W107)</f>
        <v/>
      </c>
      <c r="AH107" s="361"/>
      <c r="AI107" s="361"/>
      <c r="AJ107" s="361"/>
      <c r="AK107" s="361"/>
      <c r="AL107" s="361"/>
      <c r="AM107" s="361"/>
      <c r="AN107" s="361"/>
      <c r="AO107" s="361"/>
    </row>
    <row r="108" spans="1:41" s="360" customFormat="1" ht="24.95" customHeight="1">
      <c r="A108" s="414">
        <v>95</v>
      </c>
      <c r="B108" s="969" t="str">
        <f>IF(基本情報入力シート!C147="","",基本情報入力シート!C147)</f>
        <v/>
      </c>
      <c r="C108" s="970"/>
      <c r="D108" s="970"/>
      <c r="E108" s="970"/>
      <c r="F108" s="970"/>
      <c r="G108" s="970"/>
      <c r="H108" s="970"/>
      <c r="I108" s="971"/>
      <c r="J108" s="391" t="str">
        <f>IF(基本情報入力シート!M147="","",基本情報入力シート!M147)</f>
        <v/>
      </c>
      <c r="K108" s="392" t="str">
        <f>IF(基本情報入力シート!R147="","",基本情報入力シート!R147)</f>
        <v/>
      </c>
      <c r="L108" s="392" t="str">
        <f>IF(基本情報入力シート!W147="","",基本情報入力シート!W147)</f>
        <v/>
      </c>
      <c r="M108" s="393" t="str">
        <f>IF(基本情報入力シート!X147="","",基本情報入力シート!X147)</f>
        <v/>
      </c>
      <c r="N108" s="394" t="str">
        <f>IF(基本情報入力シート!Y147="","",基本情報入力シート!Y147)</f>
        <v/>
      </c>
      <c r="O108" s="48"/>
      <c r="P108" s="1085"/>
      <c r="Q108" s="1086"/>
      <c r="R108" s="522" t="str">
        <f>IFERROR(IF(OR('別紙様式3-2（４・５月）'!Z110="ベア加算",'別紙様式3-2（４・５月）'!R110=""),"",P108*VLOOKUP(N108,【参考】数式用!$AD$2:$AH$37,MATCH(O108,【参考】数式用!$K$4:$N$4,0)+1,0)),"")</f>
        <v/>
      </c>
      <c r="S108" s="72"/>
      <c r="T108" s="1087"/>
      <c r="U108" s="1088"/>
      <c r="V108" s="520" t="str">
        <f>IFERROR(IF(AND('別紙様式3-2（４・５月）'!O110="",O108&lt;&gt;""),P108,P108*VLOOKUP(AF108,【参考】数式用4!$EY$3:$GF$106,MATCH(N108,【参考】数式用4!$EY$2:$GF$2,0))),"")</f>
        <v/>
      </c>
      <c r="W108" s="49"/>
      <c r="X108" s="71"/>
      <c r="Y108" s="1055" t="str">
        <f>IFERROR(IF(OR('別紙様式3-2（４・５月）'!Z110="ベア加算",'別紙様式3-2（４・５月）'!R110=""),"",X108*VLOOKUP(N108,【参考】数式用!$AD$2:$AH$37,MATCH(W108,【参考】数式用!$K$4:$N$4,0)+1,0)),"")</f>
        <v/>
      </c>
      <c r="Z108" s="1056"/>
      <c r="AA108" s="72"/>
      <c r="AB108" s="73"/>
      <c r="AC108" s="526" t="str">
        <f>IFERROR(IF(AND('別紙様式3-2（４・５月）'!O110="",W108&lt;&gt;"",W108&lt;&gt;"―"),X108,X108*VLOOKUP(AG108,【参考】数式用4!$EY$3:$GF$106,MATCH(N108,【参考】数式用4!$EY$2:$GF$2,0))),"")</f>
        <v/>
      </c>
      <c r="AD108" s="515" t="str">
        <f t="shared" si="2"/>
        <v/>
      </c>
      <c r="AE108" s="517" t="str">
        <f t="shared" si="3"/>
        <v/>
      </c>
      <c r="AF108" s="413" t="str">
        <f>IF(O108="","",'別紙様式3-2（４・５月）'!O110&amp;'別紙様式3-2（４・５月）'!P110&amp;'別紙様式3-2（４・５月）'!Q110&amp;"から"&amp;O108)</f>
        <v/>
      </c>
      <c r="AG108" s="413" t="str">
        <f>IF(OR(W108="",W108="―"),"",'別紙様式3-2（４・５月）'!O110&amp;'別紙様式3-2（４・５月）'!P110&amp;'別紙様式3-2（４・５月）'!Q110&amp;"から"&amp;W108)</f>
        <v/>
      </c>
      <c r="AH108" s="361"/>
      <c r="AI108" s="361"/>
      <c r="AJ108" s="361"/>
      <c r="AK108" s="361"/>
      <c r="AL108" s="361"/>
      <c r="AM108" s="361"/>
      <c r="AN108" s="361"/>
      <c r="AO108" s="361"/>
    </row>
    <row r="109" spans="1:41" s="360" customFormat="1" ht="24.95" customHeight="1">
      <c r="A109" s="414">
        <v>96</v>
      </c>
      <c r="B109" s="969" t="str">
        <f>IF(基本情報入力シート!C148="","",基本情報入力シート!C148)</f>
        <v/>
      </c>
      <c r="C109" s="970"/>
      <c r="D109" s="970"/>
      <c r="E109" s="970"/>
      <c r="F109" s="970"/>
      <c r="G109" s="970"/>
      <c r="H109" s="970"/>
      <c r="I109" s="971"/>
      <c r="J109" s="391" t="str">
        <f>IF(基本情報入力シート!M148="","",基本情報入力シート!M148)</f>
        <v/>
      </c>
      <c r="K109" s="392" t="str">
        <f>IF(基本情報入力シート!R148="","",基本情報入力シート!R148)</f>
        <v/>
      </c>
      <c r="L109" s="392" t="str">
        <f>IF(基本情報入力シート!W148="","",基本情報入力シート!W148)</f>
        <v/>
      </c>
      <c r="M109" s="393" t="str">
        <f>IF(基本情報入力シート!X148="","",基本情報入力シート!X148)</f>
        <v/>
      </c>
      <c r="N109" s="394" t="str">
        <f>IF(基本情報入力シート!Y148="","",基本情報入力シート!Y148)</f>
        <v/>
      </c>
      <c r="O109" s="48"/>
      <c r="P109" s="1085"/>
      <c r="Q109" s="1086"/>
      <c r="R109" s="522" t="str">
        <f>IFERROR(IF(OR('別紙様式3-2（４・５月）'!Z111="ベア加算",'別紙様式3-2（４・５月）'!R111=""),"",P109*VLOOKUP(N109,【参考】数式用!$AD$2:$AH$37,MATCH(O109,【参考】数式用!$K$4:$N$4,0)+1,0)),"")</f>
        <v/>
      </c>
      <c r="S109" s="72"/>
      <c r="T109" s="1087"/>
      <c r="U109" s="1088"/>
      <c r="V109" s="520" t="str">
        <f>IFERROR(IF(AND('別紙様式3-2（４・５月）'!O111="",O109&lt;&gt;""),P109,P109*VLOOKUP(AF109,【参考】数式用4!$EY$3:$GF$106,MATCH(N109,【参考】数式用4!$EY$2:$GF$2,0))),"")</f>
        <v/>
      </c>
      <c r="W109" s="49"/>
      <c r="X109" s="71"/>
      <c r="Y109" s="1055" t="str">
        <f>IFERROR(IF(OR('別紙様式3-2（４・５月）'!Z111="ベア加算",'別紙様式3-2（４・５月）'!R111=""),"",X109*VLOOKUP(N109,【参考】数式用!$AD$2:$AH$37,MATCH(W109,【参考】数式用!$K$4:$N$4,0)+1,0)),"")</f>
        <v/>
      </c>
      <c r="Z109" s="1056"/>
      <c r="AA109" s="72"/>
      <c r="AB109" s="73"/>
      <c r="AC109" s="526" t="str">
        <f>IFERROR(IF(AND('別紙様式3-2（４・５月）'!O111="",W109&lt;&gt;"",W109&lt;&gt;"―"),X109,X109*VLOOKUP(AG109,【参考】数式用4!$EY$3:$GF$106,MATCH(N109,【参考】数式用4!$EY$2:$GF$2,0))),"")</f>
        <v/>
      </c>
      <c r="AD109" s="515" t="str">
        <f t="shared" si="2"/>
        <v/>
      </c>
      <c r="AE109" s="517" t="str">
        <f t="shared" si="3"/>
        <v/>
      </c>
      <c r="AF109" s="413" t="str">
        <f>IF(O109="","",'別紙様式3-2（４・５月）'!O111&amp;'別紙様式3-2（４・５月）'!P111&amp;'別紙様式3-2（４・５月）'!Q111&amp;"から"&amp;O109)</f>
        <v/>
      </c>
      <c r="AG109" s="413" t="str">
        <f>IF(OR(W109="",W109="―"),"",'別紙様式3-2（４・５月）'!O111&amp;'別紙様式3-2（４・５月）'!P111&amp;'別紙様式3-2（４・５月）'!Q111&amp;"から"&amp;W109)</f>
        <v/>
      </c>
      <c r="AH109" s="361"/>
      <c r="AI109" s="361"/>
      <c r="AJ109" s="361"/>
      <c r="AK109" s="361"/>
      <c r="AL109" s="361"/>
      <c r="AM109" s="361"/>
      <c r="AN109" s="361"/>
      <c r="AO109" s="361"/>
    </row>
    <row r="110" spans="1:41" s="360" customFormat="1" ht="24.95" customHeight="1">
      <c r="A110" s="414">
        <v>97</v>
      </c>
      <c r="B110" s="969" t="str">
        <f>IF(基本情報入力シート!C149="","",基本情報入力シート!C149)</f>
        <v/>
      </c>
      <c r="C110" s="970"/>
      <c r="D110" s="970"/>
      <c r="E110" s="970"/>
      <c r="F110" s="970"/>
      <c r="G110" s="970"/>
      <c r="H110" s="970"/>
      <c r="I110" s="971"/>
      <c r="J110" s="391" t="str">
        <f>IF(基本情報入力シート!M149="","",基本情報入力シート!M149)</f>
        <v/>
      </c>
      <c r="K110" s="392" t="str">
        <f>IF(基本情報入力シート!R149="","",基本情報入力シート!R149)</f>
        <v/>
      </c>
      <c r="L110" s="392" t="str">
        <f>IF(基本情報入力シート!W149="","",基本情報入力シート!W149)</f>
        <v/>
      </c>
      <c r="M110" s="393" t="str">
        <f>IF(基本情報入力シート!X149="","",基本情報入力シート!X149)</f>
        <v/>
      </c>
      <c r="N110" s="394" t="str">
        <f>IF(基本情報入力シート!Y149="","",基本情報入力シート!Y149)</f>
        <v/>
      </c>
      <c r="O110" s="48"/>
      <c r="P110" s="1085"/>
      <c r="Q110" s="1086"/>
      <c r="R110" s="522" t="str">
        <f>IFERROR(IF(OR('別紙様式3-2（４・５月）'!Z112="ベア加算",'別紙様式3-2（４・５月）'!R112=""),"",P110*VLOOKUP(N110,【参考】数式用!$AD$2:$AH$37,MATCH(O110,【参考】数式用!$K$4:$N$4,0)+1,0)),"")</f>
        <v/>
      </c>
      <c r="S110" s="72"/>
      <c r="T110" s="1087"/>
      <c r="U110" s="1088"/>
      <c r="V110" s="520" t="str">
        <f>IFERROR(IF(AND('別紙様式3-2（４・５月）'!O112="",O110&lt;&gt;""),P110,P110*VLOOKUP(AF110,【参考】数式用4!$EY$3:$GF$106,MATCH(N110,【参考】数式用4!$EY$2:$GF$2,0))),"")</f>
        <v/>
      </c>
      <c r="W110" s="49"/>
      <c r="X110" s="71"/>
      <c r="Y110" s="1055" t="str">
        <f>IFERROR(IF(OR('別紙様式3-2（４・５月）'!Z112="ベア加算",'別紙様式3-2（４・５月）'!R112=""),"",X110*VLOOKUP(N110,【参考】数式用!$AD$2:$AH$37,MATCH(W110,【参考】数式用!$K$4:$N$4,0)+1,0)),"")</f>
        <v/>
      </c>
      <c r="Z110" s="1056"/>
      <c r="AA110" s="72"/>
      <c r="AB110" s="73"/>
      <c r="AC110" s="526" t="str">
        <f>IFERROR(IF(AND('別紙様式3-2（４・５月）'!O112="",W110&lt;&gt;"",W110&lt;&gt;"―"),X110,X110*VLOOKUP(AG110,【参考】数式用4!$EY$3:$GF$106,MATCH(N110,【参考】数式用4!$EY$2:$GF$2,0))),"")</f>
        <v/>
      </c>
      <c r="AD110" s="515" t="str">
        <f t="shared" si="2"/>
        <v/>
      </c>
      <c r="AE110" s="517" t="str">
        <f t="shared" si="3"/>
        <v/>
      </c>
      <c r="AF110" s="413" t="str">
        <f>IF(O110="","",'別紙様式3-2（４・５月）'!O112&amp;'別紙様式3-2（４・５月）'!P112&amp;'別紙様式3-2（４・５月）'!Q112&amp;"から"&amp;O110)</f>
        <v/>
      </c>
      <c r="AG110" s="413" t="str">
        <f>IF(OR(W110="",W110="―"),"",'別紙様式3-2（４・５月）'!O112&amp;'別紙様式3-2（４・５月）'!P112&amp;'別紙様式3-2（４・５月）'!Q112&amp;"から"&amp;W110)</f>
        <v/>
      </c>
      <c r="AH110" s="361"/>
      <c r="AI110" s="361"/>
      <c r="AJ110" s="361"/>
      <c r="AK110" s="361"/>
      <c r="AL110" s="361"/>
      <c r="AM110" s="361"/>
      <c r="AN110" s="361"/>
      <c r="AO110" s="361"/>
    </row>
    <row r="111" spans="1:41" s="360" customFormat="1" ht="24.95" customHeight="1">
      <c r="A111" s="414">
        <v>98</v>
      </c>
      <c r="B111" s="969" t="str">
        <f>IF(基本情報入力シート!C150="","",基本情報入力シート!C150)</f>
        <v/>
      </c>
      <c r="C111" s="970"/>
      <c r="D111" s="970"/>
      <c r="E111" s="970"/>
      <c r="F111" s="970"/>
      <c r="G111" s="970"/>
      <c r="H111" s="970"/>
      <c r="I111" s="971"/>
      <c r="J111" s="391" t="str">
        <f>IF(基本情報入力シート!M150="","",基本情報入力シート!M150)</f>
        <v/>
      </c>
      <c r="K111" s="392" t="str">
        <f>IF(基本情報入力シート!R150="","",基本情報入力シート!R150)</f>
        <v/>
      </c>
      <c r="L111" s="392" t="str">
        <f>IF(基本情報入力シート!W150="","",基本情報入力シート!W150)</f>
        <v/>
      </c>
      <c r="M111" s="393" t="str">
        <f>IF(基本情報入力シート!X150="","",基本情報入力シート!X150)</f>
        <v/>
      </c>
      <c r="N111" s="394" t="str">
        <f>IF(基本情報入力シート!Y150="","",基本情報入力シート!Y150)</f>
        <v/>
      </c>
      <c r="O111" s="48"/>
      <c r="P111" s="1085"/>
      <c r="Q111" s="1086"/>
      <c r="R111" s="522" t="str">
        <f>IFERROR(IF(OR('別紙様式3-2（４・５月）'!Z113="ベア加算",'別紙様式3-2（４・５月）'!R113=""),"",P111*VLOOKUP(N111,【参考】数式用!$AD$2:$AH$37,MATCH(O111,【参考】数式用!$K$4:$N$4,0)+1,0)),"")</f>
        <v/>
      </c>
      <c r="S111" s="72"/>
      <c r="T111" s="1087"/>
      <c r="U111" s="1088"/>
      <c r="V111" s="520" t="str">
        <f>IFERROR(IF(AND('別紙様式3-2（４・５月）'!O113="",O111&lt;&gt;""),P111,P111*VLOOKUP(AF111,【参考】数式用4!$EY$3:$GF$106,MATCH(N111,【参考】数式用4!$EY$2:$GF$2,0))),"")</f>
        <v/>
      </c>
      <c r="W111" s="49"/>
      <c r="X111" s="71"/>
      <c r="Y111" s="1055" t="str">
        <f>IFERROR(IF(OR('別紙様式3-2（４・５月）'!Z113="ベア加算",'別紙様式3-2（４・５月）'!R113=""),"",X111*VLOOKUP(N111,【参考】数式用!$AD$2:$AH$37,MATCH(W111,【参考】数式用!$K$4:$N$4,0)+1,0)),"")</f>
        <v/>
      </c>
      <c r="Z111" s="1056"/>
      <c r="AA111" s="72"/>
      <c r="AB111" s="73"/>
      <c r="AC111" s="526" t="str">
        <f>IFERROR(IF(AND('別紙様式3-2（４・５月）'!O113="",W111&lt;&gt;"",W111&lt;&gt;"―"),X111,X111*VLOOKUP(AG111,【参考】数式用4!$EY$3:$GF$106,MATCH(N111,【参考】数式用4!$EY$2:$GF$2,0))),"")</f>
        <v/>
      </c>
      <c r="AD111" s="515" t="str">
        <f t="shared" si="2"/>
        <v/>
      </c>
      <c r="AE111" s="517" t="str">
        <f t="shared" si="3"/>
        <v/>
      </c>
      <c r="AF111" s="413" t="str">
        <f>IF(O111="","",'別紙様式3-2（４・５月）'!O113&amp;'別紙様式3-2（４・５月）'!P113&amp;'別紙様式3-2（４・５月）'!Q113&amp;"から"&amp;O111)</f>
        <v/>
      </c>
      <c r="AG111" s="413" t="str">
        <f>IF(OR(W111="",W111="―"),"",'別紙様式3-2（４・５月）'!O113&amp;'別紙様式3-2（４・５月）'!P113&amp;'別紙様式3-2（４・５月）'!Q113&amp;"から"&amp;W111)</f>
        <v/>
      </c>
      <c r="AH111" s="361"/>
      <c r="AI111" s="361"/>
      <c r="AJ111" s="361"/>
      <c r="AK111" s="361"/>
      <c r="AL111" s="361"/>
      <c r="AM111" s="361"/>
      <c r="AN111" s="361"/>
      <c r="AO111" s="361"/>
    </row>
    <row r="112" spans="1:41" s="360" customFormat="1" ht="24.95" customHeight="1">
      <c r="A112" s="414">
        <v>99</v>
      </c>
      <c r="B112" s="969" t="str">
        <f>IF(基本情報入力シート!C151="","",基本情報入力シート!C151)</f>
        <v/>
      </c>
      <c r="C112" s="970"/>
      <c r="D112" s="970"/>
      <c r="E112" s="970"/>
      <c r="F112" s="970"/>
      <c r="G112" s="970"/>
      <c r="H112" s="970"/>
      <c r="I112" s="971"/>
      <c r="J112" s="391" t="str">
        <f>IF(基本情報入力シート!M151="","",基本情報入力シート!M151)</f>
        <v/>
      </c>
      <c r="K112" s="392" t="str">
        <f>IF(基本情報入力シート!R151="","",基本情報入力シート!R151)</f>
        <v/>
      </c>
      <c r="L112" s="392" t="str">
        <f>IF(基本情報入力シート!W151="","",基本情報入力シート!W151)</f>
        <v/>
      </c>
      <c r="M112" s="393" t="str">
        <f>IF(基本情報入力シート!X151="","",基本情報入力シート!X151)</f>
        <v/>
      </c>
      <c r="N112" s="394" t="str">
        <f>IF(基本情報入力シート!Y151="","",基本情報入力シート!Y151)</f>
        <v/>
      </c>
      <c r="O112" s="48"/>
      <c r="P112" s="1085"/>
      <c r="Q112" s="1086"/>
      <c r="R112" s="522" t="str">
        <f>IFERROR(IF(OR('別紙様式3-2（４・５月）'!Z114="ベア加算",'別紙様式3-2（４・５月）'!R114=""),"",P112*VLOOKUP(N112,【参考】数式用!$AD$2:$AH$37,MATCH(O112,【参考】数式用!$K$4:$N$4,0)+1,0)),"")</f>
        <v/>
      </c>
      <c r="S112" s="72"/>
      <c r="T112" s="1087"/>
      <c r="U112" s="1088"/>
      <c r="V112" s="520" t="str">
        <f>IFERROR(IF(AND('別紙様式3-2（４・５月）'!O114="",O112&lt;&gt;""),P112,P112*VLOOKUP(AF112,【参考】数式用4!$EY$3:$GF$106,MATCH(N112,【参考】数式用4!$EY$2:$GF$2,0))),"")</f>
        <v/>
      </c>
      <c r="W112" s="49"/>
      <c r="X112" s="71"/>
      <c r="Y112" s="1055" t="str">
        <f>IFERROR(IF(OR('別紙様式3-2（４・５月）'!Z114="ベア加算",'別紙様式3-2（４・５月）'!R114=""),"",X112*VLOOKUP(N112,【参考】数式用!$AD$2:$AH$37,MATCH(W112,【参考】数式用!$K$4:$N$4,0)+1,0)),"")</f>
        <v/>
      </c>
      <c r="Z112" s="1056"/>
      <c r="AA112" s="72"/>
      <c r="AB112" s="73"/>
      <c r="AC112" s="526" t="str">
        <f>IFERROR(IF(AND('別紙様式3-2（４・５月）'!O114="",W112&lt;&gt;"",W112&lt;&gt;"―"),X112,X112*VLOOKUP(AG112,【参考】数式用4!$EY$3:$GF$106,MATCH(N112,【参考】数式用4!$EY$2:$GF$2,0))),"")</f>
        <v/>
      </c>
      <c r="AD112" s="515" t="str">
        <f t="shared" si="2"/>
        <v/>
      </c>
      <c r="AE112" s="517" t="str">
        <f t="shared" si="3"/>
        <v/>
      </c>
      <c r="AF112" s="413" t="str">
        <f>IF(O112="","",'別紙様式3-2（４・５月）'!O114&amp;'別紙様式3-2（４・５月）'!P114&amp;'別紙様式3-2（４・５月）'!Q114&amp;"から"&amp;O112)</f>
        <v/>
      </c>
      <c r="AG112" s="413" t="str">
        <f>IF(OR(W112="",W112="―"),"",'別紙様式3-2（４・５月）'!O114&amp;'別紙様式3-2（４・５月）'!P114&amp;'別紙様式3-2（４・５月）'!Q114&amp;"から"&amp;W112)</f>
        <v/>
      </c>
      <c r="AH112" s="361"/>
      <c r="AI112" s="361"/>
      <c r="AJ112" s="361"/>
      <c r="AK112" s="361"/>
      <c r="AL112" s="361"/>
      <c r="AM112" s="361"/>
      <c r="AN112" s="361"/>
      <c r="AO112" s="361"/>
    </row>
    <row r="113" spans="1:41" s="360" customFormat="1" ht="24.95" customHeight="1">
      <c r="A113" s="414">
        <v>100</v>
      </c>
      <c r="B113" s="969" t="str">
        <f>IF(基本情報入力シート!C152="","",基本情報入力シート!C152)</f>
        <v/>
      </c>
      <c r="C113" s="970"/>
      <c r="D113" s="970"/>
      <c r="E113" s="970"/>
      <c r="F113" s="970"/>
      <c r="G113" s="970"/>
      <c r="H113" s="970"/>
      <c r="I113" s="971"/>
      <c r="J113" s="392" t="str">
        <f>IF(基本情報入力シート!M152="","",基本情報入力シート!M152)</f>
        <v/>
      </c>
      <c r="K113" s="392" t="str">
        <f>IF(基本情報入力シート!R152="","",基本情報入力シート!R152)</f>
        <v/>
      </c>
      <c r="L113" s="392" t="str">
        <f>IF(基本情報入力シート!W152="","",基本情報入力シート!W152)</f>
        <v/>
      </c>
      <c r="M113" s="415" t="str">
        <f>IF(基本情報入力シート!X152="","",基本情報入力シート!X152)</f>
        <v/>
      </c>
      <c r="N113" s="418" t="str">
        <f>IF(基本情報入力シート!Y152="","",基本情報入力シート!Y152)</f>
        <v/>
      </c>
      <c r="O113" s="50"/>
      <c r="P113" s="1085"/>
      <c r="Q113" s="1086"/>
      <c r="R113" s="522" t="str">
        <f>IFERROR(IF(OR('別紙様式3-2（４・５月）'!Z115="ベア加算",'別紙様式3-2（４・５月）'!R115=""),"",P113*VLOOKUP(N113,【参考】数式用!$AD$2:$AH$37,MATCH(O113,【参考】数式用!$K$4:$N$4,0)+1,0)),"")</f>
        <v/>
      </c>
      <c r="S113" s="72"/>
      <c r="T113" s="1087"/>
      <c r="U113" s="1088"/>
      <c r="V113" s="520" t="str">
        <f>IFERROR(IF(AND('別紙様式3-2（４・５月）'!O115="",O113&lt;&gt;""),P113,P113*VLOOKUP(AF113,【参考】数式用4!$EY$3:$GF$106,MATCH(N113,【参考】数式用4!$EY$2:$GF$2,0))),"")</f>
        <v/>
      </c>
      <c r="W113" s="50"/>
      <c r="X113" s="71"/>
      <c r="Y113" s="1055" t="str">
        <f>IFERROR(IF(OR('別紙様式3-2（４・５月）'!Z115="ベア加算",'別紙様式3-2（４・５月）'!R115=""),"",X113*VLOOKUP(N113,【参考】数式用!$AD$2:$AH$37,MATCH(W113,【参考】数式用!$K$4:$N$4,0)+1,0)),"")</f>
        <v/>
      </c>
      <c r="Z113" s="1056"/>
      <c r="AA113" s="72"/>
      <c r="AB113" s="73"/>
      <c r="AC113" s="526" t="str">
        <f>IFERROR(IF(AND('別紙様式3-2（４・５月）'!O115="",W113&lt;&gt;"",W113&lt;&gt;"―"),X113,X113*VLOOKUP(AG113,【参考】数式用4!$EY$3:$GF$106,MATCH(N113,【参考】数式用4!$EY$2:$GF$2,0))),"")</f>
        <v/>
      </c>
      <c r="AD113" s="515" t="str">
        <f t="shared" si="2"/>
        <v/>
      </c>
      <c r="AE113" s="517" t="str">
        <f t="shared" si="3"/>
        <v/>
      </c>
      <c r="AF113" s="413" t="str">
        <f>IF(O113="","",'別紙様式3-2（４・５月）'!O115&amp;'別紙様式3-2（４・５月）'!P115&amp;'別紙様式3-2（４・５月）'!Q115&amp;"から"&amp;O113)</f>
        <v/>
      </c>
      <c r="AG113" s="413" t="str">
        <f>IF(OR(W113="",W113="―"),"",'別紙様式3-2（４・５月）'!O115&amp;'別紙様式3-2（４・５月）'!P115&amp;'別紙様式3-2（４・５月）'!Q115&amp;"から"&amp;W113)</f>
        <v/>
      </c>
      <c r="AH113" s="361"/>
      <c r="AI113" s="361"/>
      <c r="AJ113" s="361"/>
      <c r="AK113" s="361"/>
      <c r="AL113" s="361"/>
      <c r="AM113" s="361"/>
      <c r="AN113" s="361"/>
      <c r="AO113" s="361"/>
    </row>
  </sheetData>
  <sheetProtection algorithmName="SHA-512" hashValue="4+h6+7CvHa6QuLojMRmYOmKxVmQ3L1xhgNYevuLaLV5okhC92eJ/Y9r37xk+6R1soRWaQAegjxdvp6KtoZ25SA==" saltValue="WdGQSuJvWZjIdZbpw9fzVg==" spinCount="100000" sheet="1"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J1" zoomScale="80" zoomScaleNormal="80" zoomScaleSheetLayoutView="85" workbookViewId="0">
      <selection activeCell="AH37" sqref="AH3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2001</v>
      </c>
      <c r="AE1"/>
      <c r="AF1"/>
      <c r="AG1"/>
      <c r="AH1"/>
      <c r="AJ1" s="29" t="s">
        <v>1937</v>
      </c>
      <c r="AL1" s="6" t="s">
        <v>1989</v>
      </c>
    </row>
    <row r="2" spans="1:38" ht="24.75" customHeight="1" thickBot="1">
      <c r="A2" s="1141" t="s">
        <v>90</v>
      </c>
      <c r="B2" s="1156" t="s">
        <v>2113</v>
      </c>
      <c r="C2" s="1157"/>
      <c r="D2" s="1157"/>
      <c r="E2" s="1158"/>
      <c r="F2" s="1143" t="s">
        <v>2114</v>
      </c>
      <c r="G2" s="1144"/>
      <c r="H2" s="1144"/>
      <c r="I2" s="1145" t="s">
        <v>2115</v>
      </c>
      <c r="J2" s="1146"/>
      <c r="K2" s="1149" t="s">
        <v>2116</v>
      </c>
      <c r="L2" s="1150"/>
      <c r="M2" s="1150"/>
      <c r="N2" s="1150"/>
      <c r="O2" s="1150"/>
      <c r="P2" s="1150"/>
      <c r="Q2" s="1150"/>
      <c r="R2" s="1150"/>
      <c r="S2" s="1150"/>
      <c r="T2" s="1150"/>
      <c r="U2" s="1150"/>
      <c r="V2" s="1150"/>
      <c r="W2" s="1150"/>
      <c r="X2" s="1150"/>
      <c r="Y2" s="1150"/>
      <c r="Z2" s="1150"/>
      <c r="AA2" s="1150"/>
      <c r="AB2" s="1151"/>
      <c r="AC2" s="8"/>
      <c r="AD2" s="1138" t="s">
        <v>90</v>
      </c>
      <c r="AE2" s="1132" t="s">
        <v>1938</v>
      </c>
      <c r="AF2" s="1133"/>
      <c r="AG2" s="1133"/>
      <c r="AH2" s="1134"/>
      <c r="AI2" s="8"/>
      <c r="AJ2" s="30" t="s">
        <v>1925</v>
      </c>
      <c r="AK2" s="8"/>
      <c r="AL2" s="20" t="s">
        <v>1984</v>
      </c>
    </row>
    <row r="3" spans="1:38" ht="35.25" customHeight="1" thickBot="1">
      <c r="A3" s="1142"/>
      <c r="B3" s="1159" t="s">
        <v>2018</v>
      </c>
      <c r="C3" s="1160"/>
      <c r="D3" s="1160"/>
      <c r="E3" s="1161"/>
      <c r="F3" s="1152" t="s">
        <v>91</v>
      </c>
      <c r="G3" s="1152"/>
      <c r="H3" s="1152"/>
      <c r="I3" s="1147"/>
      <c r="J3" s="1148"/>
      <c r="K3" s="1153" t="s">
        <v>92</v>
      </c>
      <c r="L3" s="1154"/>
      <c r="M3" s="1154"/>
      <c r="N3" s="1154"/>
      <c r="O3" s="1154"/>
      <c r="P3" s="1154"/>
      <c r="Q3" s="1154"/>
      <c r="R3" s="1154"/>
      <c r="S3" s="1154"/>
      <c r="T3" s="1154"/>
      <c r="U3" s="1154"/>
      <c r="V3" s="1154"/>
      <c r="W3" s="1154"/>
      <c r="X3" s="1154"/>
      <c r="Y3" s="1154"/>
      <c r="Z3" s="1154"/>
      <c r="AA3" s="1154"/>
      <c r="AB3" s="1155"/>
      <c r="AC3" s="8"/>
      <c r="AD3" s="1139"/>
      <c r="AE3" s="1135"/>
      <c r="AF3" s="1136"/>
      <c r="AG3" s="1136"/>
      <c r="AH3" s="1137"/>
      <c r="AI3" s="8"/>
      <c r="AJ3" s="31"/>
      <c r="AK3" s="8"/>
      <c r="AL3" s="22" t="s">
        <v>1985</v>
      </c>
    </row>
    <row r="4" spans="1:38" ht="23.25" customHeight="1" thickBot="1">
      <c r="A4" s="1142"/>
      <c r="B4" s="431" t="s">
        <v>93</v>
      </c>
      <c r="C4" s="432" t="s">
        <v>94</v>
      </c>
      <c r="D4" s="432" t="s">
        <v>95</v>
      </c>
      <c r="E4" s="429" t="s">
        <v>2019</v>
      </c>
      <c r="F4" s="433" t="s">
        <v>96</v>
      </c>
      <c r="G4" s="434" t="s">
        <v>97</v>
      </c>
      <c r="H4" s="434" t="s">
        <v>98</v>
      </c>
      <c r="I4" s="435" t="s">
        <v>99</v>
      </c>
      <c r="J4" s="436" t="s">
        <v>100</v>
      </c>
      <c r="K4" s="437" t="s">
        <v>101</v>
      </c>
      <c r="L4" s="438" t="s">
        <v>102</v>
      </c>
      <c r="M4" s="438" t="s">
        <v>103</v>
      </c>
      <c r="N4" s="438" t="s">
        <v>104</v>
      </c>
      <c r="O4" s="438" t="s">
        <v>105</v>
      </c>
      <c r="P4" s="438" t="s">
        <v>106</v>
      </c>
      <c r="Q4" s="438" t="s">
        <v>107</v>
      </c>
      <c r="R4" s="438" t="s">
        <v>108</v>
      </c>
      <c r="S4" s="438" t="s">
        <v>109</v>
      </c>
      <c r="T4" s="438" t="s">
        <v>110</v>
      </c>
      <c r="U4" s="438" t="s">
        <v>111</v>
      </c>
      <c r="V4" s="438" t="s">
        <v>112</v>
      </c>
      <c r="W4" s="438" t="s">
        <v>113</v>
      </c>
      <c r="X4" s="438" t="s">
        <v>114</v>
      </c>
      <c r="Y4" s="438" t="s">
        <v>115</v>
      </c>
      <c r="Z4" s="438" t="s">
        <v>116</v>
      </c>
      <c r="AA4" s="438" t="s">
        <v>117</v>
      </c>
      <c r="AB4" s="439" t="s">
        <v>118</v>
      </c>
      <c r="AC4" s="8"/>
      <c r="AD4" s="1140"/>
      <c r="AE4" s="36" t="s">
        <v>101</v>
      </c>
      <c r="AF4" s="34" t="s">
        <v>102</v>
      </c>
      <c r="AG4" s="34" t="s">
        <v>103</v>
      </c>
      <c r="AH4" s="35" t="s">
        <v>104</v>
      </c>
      <c r="AI4" s="8"/>
      <c r="AJ4" s="8"/>
      <c r="AK4" s="8"/>
      <c r="AL4" s="22" t="s">
        <v>1986</v>
      </c>
    </row>
    <row r="5" spans="1:38" ht="13.5" customHeight="1">
      <c r="A5" s="488" t="s">
        <v>2117</v>
      </c>
      <c r="B5" s="13">
        <v>0.27400000000000002</v>
      </c>
      <c r="C5" s="14">
        <v>0.2</v>
      </c>
      <c r="D5" s="14">
        <v>0.111</v>
      </c>
      <c r="E5" s="12">
        <v>0</v>
      </c>
      <c r="F5" s="11">
        <v>7.0000000000000007E-2</v>
      </c>
      <c r="G5" s="14">
        <v>5.5E-2</v>
      </c>
      <c r="H5" s="15">
        <v>0</v>
      </c>
      <c r="I5" s="13">
        <v>4.4999999999999998E-2</v>
      </c>
      <c r="J5" s="12">
        <v>0</v>
      </c>
      <c r="K5" s="441">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2">
        <v>0.13900000000000001</v>
      </c>
      <c r="AC5" s="8"/>
      <c r="AD5" s="440" t="s">
        <v>2117</v>
      </c>
      <c r="AE5" s="33">
        <v>0.107</v>
      </c>
      <c r="AF5" s="33">
        <v>0.111</v>
      </c>
      <c r="AG5" s="33">
        <v>0.129</v>
      </c>
      <c r="AH5" s="475">
        <v>0.16400000000000001</v>
      </c>
      <c r="AI5" s="8"/>
      <c r="AJ5" s="30" t="s">
        <v>80</v>
      </c>
      <c r="AK5" s="8"/>
      <c r="AL5" s="22" t="s">
        <v>1987</v>
      </c>
    </row>
    <row r="6" spans="1:38" ht="13.5" customHeight="1" thickBot="1">
      <c r="A6" s="488" t="s">
        <v>2118</v>
      </c>
      <c r="B6" s="13">
        <v>0.2</v>
      </c>
      <c r="C6" s="14">
        <v>0.14599999999999999</v>
      </c>
      <c r="D6" s="14">
        <v>8.1000000000000003E-2</v>
      </c>
      <c r="E6" s="12">
        <v>0</v>
      </c>
      <c r="F6" s="11">
        <v>7.0000000000000007E-2</v>
      </c>
      <c r="G6" s="14">
        <v>5.5E-2</v>
      </c>
      <c r="H6" s="15">
        <v>0</v>
      </c>
      <c r="I6" s="13">
        <v>4.4999999999999998E-2</v>
      </c>
      <c r="J6" s="12">
        <v>0</v>
      </c>
      <c r="K6" s="441">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2">
        <v>0.109</v>
      </c>
      <c r="AC6" s="8"/>
      <c r="AD6" s="440" t="s">
        <v>2118</v>
      </c>
      <c r="AE6" s="33">
        <v>0.13100000000000001</v>
      </c>
      <c r="AF6" s="33">
        <v>0.13700000000000001</v>
      </c>
      <c r="AG6" s="33">
        <v>0.16400000000000001</v>
      </c>
      <c r="AH6" s="475">
        <v>0.20499999999999999</v>
      </c>
      <c r="AI6" s="8"/>
      <c r="AJ6" s="31"/>
      <c r="AK6" s="8"/>
      <c r="AL6" s="37" t="s">
        <v>1988</v>
      </c>
    </row>
    <row r="7" spans="1:38">
      <c r="A7" s="488" t="s">
        <v>2119</v>
      </c>
      <c r="B7" s="13">
        <v>0.27400000000000002</v>
      </c>
      <c r="C7" s="14">
        <v>0.2</v>
      </c>
      <c r="D7" s="14">
        <v>0.111</v>
      </c>
      <c r="E7" s="12">
        <v>0</v>
      </c>
      <c r="F7" s="11">
        <v>7.0000000000000007E-2</v>
      </c>
      <c r="G7" s="14">
        <v>5.5E-2</v>
      </c>
      <c r="H7" s="15">
        <v>0</v>
      </c>
      <c r="I7" s="13">
        <v>4.4999999999999998E-2</v>
      </c>
      <c r="J7" s="12">
        <v>0</v>
      </c>
      <c r="K7" s="441">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2">
        <v>0.13900000000000001</v>
      </c>
      <c r="AC7" s="8"/>
      <c r="AD7" s="440" t="s">
        <v>2119</v>
      </c>
      <c r="AE7" s="33">
        <v>0.107</v>
      </c>
      <c r="AF7" s="33">
        <v>0.111</v>
      </c>
      <c r="AG7" s="33">
        <v>0.129</v>
      </c>
      <c r="AH7" s="475">
        <v>0.16400000000000001</v>
      </c>
      <c r="AI7" s="8"/>
      <c r="AJ7" s="8"/>
      <c r="AK7" s="8"/>
    </row>
    <row r="8" spans="1:38" ht="13.5" customHeight="1">
      <c r="A8" s="488" t="s">
        <v>2120</v>
      </c>
      <c r="B8" s="13">
        <v>0.23899999999999999</v>
      </c>
      <c r="C8" s="14">
        <v>0.17499999999999999</v>
      </c>
      <c r="D8" s="14">
        <v>9.7000000000000003E-2</v>
      </c>
      <c r="E8" s="12">
        <v>0</v>
      </c>
      <c r="F8" s="11">
        <v>7.0000000000000007E-2</v>
      </c>
      <c r="G8" s="14">
        <v>5.5E-2</v>
      </c>
      <c r="H8" s="15">
        <v>0</v>
      </c>
      <c r="I8" s="13">
        <v>4.4999999999999998E-2</v>
      </c>
      <c r="J8" s="12">
        <v>0</v>
      </c>
      <c r="K8" s="441">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2">
        <v>0.125</v>
      </c>
      <c r="AC8" s="8"/>
      <c r="AD8" s="440" t="s">
        <v>2120</v>
      </c>
      <c r="AE8" s="33">
        <v>0.11700000000000001</v>
      </c>
      <c r="AF8" s="33">
        <v>0.122</v>
      </c>
      <c r="AG8" s="33">
        <v>0.14399999999999999</v>
      </c>
      <c r="AH8" s="475">
        <v>0.18099999999999999</v>
      </c>
      <c r="AI8" s="8"/>
      <c r="AJ8" s="8"/>
      <c r="AK8" s="8"/>
    </row>
    <row r="9" spans="1:38" ht="13.5" customHeight="1">
      <c r="A9" s="488" t="s">
        <v>2121</v>
      </c>
      <c r="B9" s="13">
        <v>8.8999999999999996E-2</v>
      </c>
      <c r="C9" s="14">
        <v>6.5000000000000002E-2</v>
      </c>
      <c r="D9" s="14">
        <v>3.5999999999999997E-2</v>
      </c>
      <c r="E9" s="12">
        <v>0</v>
      </c>
      <c r="F9" s="11">
        <v>6.0999999999999999E-2</v>
      </c>
      <c r="G9" s="443" t="s">
        <v>2122</v>
      </c>
      <c r="H9" s="15">
        <v>0</v>
      </c>
      <c r="I9" s="13">
        <v>4.4999999999999998E-2</v>
      </c>
      <c r="J9" s="12">
        <v>0</v>
      </c>
      <c r="K9" s="441">
        <v>0.223</v>
      </c>
      <c r="L9" s="443" t="s">
        <v>2122</v>
      </c>
      <c r="M9" s="42">
        <v>0.16200000000000001</v>
      </c>
      <c r="N9" s="42">
        <v>0.13800000000000001</v>
      </c>
      <c r="O9" s="42">
        <v>0.17799999999999999</v>
      </c>
      <c r="P9" s="42">
        <v>0.19899999999999998</v>
      </c>
      <c r="Q9" s="443" t="s">
        <v>2122</v>
      </c>
      <c r="R9" s="443" t="s">
        <v>2122</v>
      </c>
      <c r="S9" s="42">
        <v>0.154</v>
      </c>
      <c r="T9" s="443" t="s">
        <v>2122</v>
      </c>
      <c r="U9" s="42">
        <v>0.17</v>
      </c>
      <c r="V9" s="42">
        <v>0.11699999999999999</v>
      </c>
      <c r="W9" s="443" t="s">
        <v>2122</v>
      </c>
      <c r="X9" s="42">
        <v>0.125</v>
      </c>
      <c r="Y9" s="42">
        <v>9.2999999999999999E-2</v>
      </c>
      <c r="Z9" s="443" t="s">
        <v>2122</v>
      </c>
      <c r="AA9" s="42">
        <v>0.10899999999999999</v>
      </c>
      <c r="AB9" s="442">
        <v>6.4000000000000001E-2</v>
      </c>
      <c r="AC9" s="8"/>
      <c r="AD9" s="440" t="s">
        <v>2121</v>
      </c>
      <c r="AE9" s="33">
        <v>0.20100000000000001</v>
      </c>
      <c r="AF9" s="443" t="s">
        <v>2187</v>
      </c>
      <c r="AG9" s="33">
        <v>0.27700000000000002</v>
      </c>
      <c r="AH9" s="475">
        <v>0.32600000000000001</v>
      </c>
      <c r="AI9" s="8"/>
      <c r="AJ9" s="8"/>
      <c r="AK9" s="8"/>
    </row>
    <row r="10" spans="1:38" ht="13.5" customHeight="1">
      <c r="A10" s="488" t="s">
        <v>2123</v>
      </c>
      <c r="B10" s="13">
        <v>4.3999999999999997E-2</v>
      </c>
      <c r="C10" s="14">
        <v>3.2000000000000001E-2</v>
      </c>
      <c r="D10" s="14">
        <v>1.7999999999999999E-2</v>
      </c>
      <c r="E10" s="12">
        <v>0</v>
      </c>
      <c r="F10" s="11">
        <v>1.4E-2</v>
      </c>
      <c r="G10" s="14">
        <v>1.2999999999999999E-2</v>
      </c>
      <c r="H10" s="15">
        <v>0</v>
      </c>
      <c r="I10" s="13">
        <v>1.0999999999999999E-2</v>
      </c>
      <c r="J10" s="12">
        <v>0</v>
      </c>
      <c r="K10" s="441">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2">
        <v>0.03</v>
      </c>
      <c r="AC10" s="8"/>
      <c r="AD10" s="440" t="s">
        <v>2123</v>
      </c>
      <c r="AE10" s="33">
        <v>0.13500000000000001</v>
      </c>
      <c r="AF10" s="33">
        <v>0.13700000000000001</v>
      </c>
      <c r="AG10" s="33">
        <v>0.16400000000000001</v>
      </c>
      <c r="AH10" s="475">
        <v>0.2</v>
      </c>
      <c r="AI10" s="8"/>
      <c r="AJ10" s="8"/>
      <c r="AK10" s="8"/>
    </row>
    <row r="11" spans="1:38" ht="13.5" customHeight="1">
      <c r="A11" s="488" t="s">
        <v>2124</v>
      </c>
      <c r="B11" s="13">
        <v>8.5999999999999993E-2</v>
      </c>
      <c r="C11" s="14">
        <v>6.3E-2</v>
      </c>
      <c r="D11" s="14">
        <v>3.5000000000000003E-2</v>
      </c>
      <c r="E11" s="12">
        <v>0</v>
      </c>
      <c r="F11" s="11">
        <v>2.1000000000000001E-2</v>
      </c>
      <c r="G11" s="443" t="s">
        <v>2122</v>
      </c>
      <c r="H11" s="15">
        <v>0</v>
      </c>
      <c r="I11" s="13">
        <v>2.8000000000000001E-2</v>
      </c>
      <c r="J11" s="12">
        <v>0</v>
      </c>
      <c r="K11" s="441">
        <v>0.159</v>
      </c>
      <c r="L11" s="443" t="s">
        <v>2122</v>
      </c>
      <c r="M11" s="42">
        <v>0.13799999999999998</v>
      </c>
      <c r="N11" s="42">
        <v>0.11499999999999999</v>
      </c>
      <c r="O11" s="42">
        <v>0.13100000000000001</v>
      </c>
      <c r="P11" s="42">
        <v>0.13600000000000001</v>
      </c>
      <c r="Q11" s="443" t="s">
        <v>2122</v>
      </c>
      <c r="R11" s="443" t="s">
        <v>2122</v>
      </c>
      <c r="S11" s="42">
        <v>0.10800000000000001</v>
      </c>
      <c r="T11" s="443" t="s">
        <v>2122</v>
      </c>
      <c r="U11" s="42">
        <v>0.10800000000000001</v>
      </c>
      <c r="V11" s="42">
        <v>0.10999999999999999</v>
      </c>
      <c r="W11" s="443" t="s">
        <v>2122</v>
      </c>
      <c r="X11" s="42">
        <v>8.0000000000000016E-2</v>
      </c>
      <c r="Y11" s="42">
        <v>8.6999999999999994E-2</v>
      </c>
      <c r="Z11" s="443" t="s">
        <v>2122</v>
      </c>
      <c r="AA11" s="42">
        <v>8.6999999999999994E-2</v>
      </c>
      <c r="AB11" s="442">
        <v>5.9000000000000004E-2</v>
      </c>
      <c r="AC11" s="8"/>
      <c r="AD11" s="440" t="s">
        <v>2124</v>
      </c>
      <c r="AE11" s="33">
        <v>0.17599999999999999</v>
      </c>
      <c r="AF11" s="443" t="s">
        <v>2187</v>
      </c>
      <c r="AG11" s="33">
        <v>0.20200000000000001</v>
      </c>
      <c r="AH11" s="475">
        <v>0.24299999999999999</v>
      </c>
      <c r="AI11" s="8"/>
      <c r="AJ11" s="8"/>
      <c r="AK11" s="8"/>
    </row>
    <row r="12" spans="1:38" ht="13.5" customHeight="1">
      <c r="A12" s="488" t="s">
        <v>2125</v>
      </c>
      <c r="B12" s="13">
        <v>8.5999999999999993E-2</v>
      </c>
      <c r="C12" s="14">
        <v>6.3E-2</v>
      </c>
      <c r="D12" s="14">
        <v>3.5000000000000003E-2</v>
      </c>
      <c r="E12" s="12">
        <v>0</v>
      </c>
      <c r="F12" s="11">
        <v>2.1000000000000001E-2</v>
      </c>
      <c r="G12" s="443" t="s">
        <v>2122</v>
      </c>
      <c r="H12" s="15">
        <v>0</v>
      </c>
      <c r="I12" s="13">
        <v>2.8000000000000001E-2</v>
      </c>
      <c r="J12" s="12">
        <v>0</v>
      </c>
      <c r="K12" s="441">
        <v>0.159</v>
      </c>
      <c r="L12" s="443" t="s">
        <v>2122</v>
      </c>
      <c r="M12" s="42">
        <v>0.13799999999999998</v>
      </c>
      <c r="N12" s="42">
        <v>0.11499999999999999</v>
      </c>
      <c r="O12" s="42">
        <v>0.13100000000000001</v>
      </c>
      <c r="P12" s="42">
        <v>0.13600000000000001</v>
      </c>
      <c r="Q12" s="443" t="s">
        <v>2122</v>
      </c>
      <c r="R12" s="443" t="s">
        <v>2122</v>
      </c>
      <c r="S12" s="42">
        <v>0.10800000000000001</v>
      </c>
      <c r="T12" s="443" t="s">
        <v>2122</v>
      </c>
      <c r="U12" s="42">
        <v>0.10800000000000001</v>
      </c>
      <c r="V12" s="42">
        <v>0.10999999999999999</v>
      </c>
      <c r="W12" s="443" t="s">
        <v>2122</v>
      </c>
      <c r="X12" s="42">
        <v>8.0000000000000016E-2</v>
      </c>
      <c r="Y12" s="42">
        <v>8.6999999999999994E-2</v>
      </c>
      <c r="Z12" s="443" t="s">
        <v>2122</v>
      </c>
      <c r="AA12" s="42">
        <v>8.6999999999999994E-2</v>
      </c>
      <c r="AB12" s="442">
        <v>5.9000000000000004E-2</v>
      </c>
      <c r="AC12" s="8"/>
      <c r="AD12" s="440" t="s">
        <v>2125</v>
      </c>
      <c r="AE12" s="33">
        <v>0.17599999999999999</v>
      </c>
      <c r="AF12" s="443" t="s">
        <v>2187</v>
      </c>
      <c r="AG12" s="33">
        <v>0.20200000000000001</v>
      </c>
      <c r="AH12" s="475">
        <v>0.24299999999999999</v>
      </c>
      <c r="AI12" s="8"/>
      <c r="AJ12" s="8"/>
      <c r="AK12" s="8"/>
    </row>
    <row r="13" spans="1:38" ht="13.5" customHeight="1">
      <c r="A13" s="488" t="s">
        <v>2126</v>
      </c>
      <c r="B13" s="13">
        <v>6.4000000000000001E-2</v>
      </c>
      <c r="C13" s="14">
        <v>4.7E-2</v>
      </c>
      <c r="D13" s="14">
        <v>2.5999999999999999E-2</v>
      </c>
      <c r="E13" s="12">
        <v>0</v>
      </c>
      <c r="F13" s="11">
        <v>2.1000000000000001E-2</v>
      </c>
      <c r="G13" s="14">
        <v>1.9E-2</v>
      </c>
      <c r="H13" s="15">
        <v>0</v>
      </c>
      <c r="I13" s="13">
        <v>2.8000000000000001E-2</v>
      </c>
      <c r="J13" s="12">
        <v>0</v>
      </c>
      <c r="K13" s="441">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2">
        <v>0.05</v>
      </c>
      <c r="AC13" s="8"/>
      <c r="AD13" s="440" t="s">
        <v>2126</v>
      </c>
      <c r="AE13" s="33">
        <v>0.20399999999999999</v>
      </c>
      <c r="AF13" s="33">
        <v>0.20699999999999999</v>
      </c>
      <c r="AG13" s="33">
        <v>0.24099999999999999</v>
      </c>
      <c r="AH13" s="475">
        <v>0.28199999999999997</v>
      </c>
      <c r="AI13" s="8"/>
      <c r="AJ13" s="8"/>
      <c r="AK13" s="8"/>
    </row>
    <row r="14" spans="1:38" ht="13.5" customHeight="1">
      <c r="A14" s="488" t="s">
        <v>2127</v>
      </c>
      <c r="B14" s="13">
        <v>6.7000000000000004E-2</v>
      </c>
      <c r="C14" s="14">
        <v>4.9000000000000002E-2</v>
      </c>
      <c r="D14" s="14">
        <v>2.7E-2</v>
      </c>
      <c r="E14" s="12">
        <v>0</v>
      </c>
      <c r="F14" s="11">
        <v>0.04</v>
      </c>
      <c r="G14" s="14">
        <v>3.5999999999999997E-2</v>
      </c>
      <c r="H14" s="15">
        <v>0</v>
      </c>
      <c r="I14" s="13">
        <v>1.7999999999999999E-2</v>
      </c>
      <c r="J14" s="12">
        <v>0</v>
      </c>
      <c r="K14" s="441">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2">
        <v>0.04</v>
      </c>
      <c r="AC14" s="8"/>
      <c r="AD14" s="440" t="s">
        <v>2127</v>
      </c>
      <c r="AE14" s="33">
        <v>0.13</v>
      </c>
      <c r="AF14" s="33">
        <v>0.13400000000000001</v>
      </c>
      <c r="AG14" s="33">
        <v>0.183</v>
      </c>
      <c r="AH14" s="475">
        <v>0.22500000000000001</v>
      </c>
      <c r="AI14" s="8"/>
      <c r="AJ14" s="8"/>
      <c r="AK14" s="8"/>
    </row>
    <row r="15" spans="1:38" ht="13.5" customHeight="1">
      <c r="A15" s="488" t="s">
        <v>2128</v>
      </c>
      <c r="B15" s="13">
        <v>6.7000000000000004E-2</v>
      </c>
      <c r="C15" s="14">
        <v>4.9000000000000002E-2</v>
      </c>
      <c r="D15" s="14">
        <v>2.7E-2</v>
      </c>
      <c r="E15" s="12">
        <v>0</v>
      </c>
      <c r="F15" s="11">
        <v>0.04</v>
      </c>
      <c r="G15" s="14">
        <v>3.5999999999999997E-2</v>
      </c>
      <c r="H15" s="15">
        <v>0</v>
      </c>
      <c r="I15" s="13">
        <v>1.7999999999999999E-2</v>
      </c>
      <c r="J15" s="12">
        <v>0</v>
      </c>
      <c r="K15" s="441">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2">
        <v>0.04</v>
      </c>
      <c r="AC15" s="8"/>
      <c r="AD15" s="440" t="s">
        <v>2128</v>
      </c>
      <c r="AE15" s="33">
        <v>0.13</v>
      </c>
      <c r="AF15" s="33">
        <v>0.13400000000000001</v>
      </c>
      <c r="AG15" s="33">
        <v>0.183</v>
      </c>
      <c r="AH15" s="475">
        <v>0.22500000000000001</v>
      </c>
      <c r="AI15" s="8"/>
      <c r="AJ15" s="8"/>
      <c r="AK15" s="8"/>
    </row>
    <row r="16" spans="1:38" ht="13.5" customHeight="1">
      <c r="A16" s="488" t="s">
        <v>2129</v>
      </c>
      <c r="B16" s="13">
        <v>6.4000000000000001E-2</v>
      </c>
      <c r="C16" s="14">
        <v>4.7E-2</v>
      </c>
      <c r="D16" s="14">
        <v>2.5999999999999999E-2</v>
      </c>
      <c r="E16" s="12">
        <v>0</v>
      </c>
      <c r="F16" s="11">
        <v>1.7000000000000001E-2</v>
      </c>
      <c r="G16" s="14">
        <v>1.4999999999999999E-2</v>
      </c>
      <c r="H16" s="15">
        <v>0</v>
      </c>
      <c r="I16" s="13">
        <v>1.2999999999999999E-2</v>
      </c>
      <c r="J16" s="12">
        <v>0</v>
      </c>
      <c r="K16" s="441">
        <v>0.10299999999999999</v>
      </c>
      <c r="L16" s="42">
        <v>0.10099999999999999</v>
      </c>
      <c r="M16" s="42">
        <v>8.5999999999999993E-2</v>
      </c>
      <c r="N16" s="42">
        <v>6.8999999999999992E-2</v>
      </c>
      <c r="O16" s="443" t="s">
        <v>2122</v>
      </c>
      <c r="P16" s="443" t="s">
        <v>2122</v>
      </c>
      <c r="Q16" s="443" t="s">
        <v>2122</v>
      </c>
      <c r="R16" s="443" t="s">
        <v>2122</v>
      </c>
      <c r="S16" s="443" t="s">
        <v>2122</v>
      </c>
      <c r="T16" s="443" t="s">
        <v>2122</v>
      </c>
      <c r="U16" s="443" t="s">
        <v>2122</v>
      </c>
      <c r="V16" s="443" t="s">
        <v>2122</v>
      </c>
      <c r="W16" s="443" t="s">
        <v>2122</v>
      </c>
      <c r="X16" s="443" t="s">
        <v>2122</v>
      </c>
      <c r="Y16" s="443" t="s">
        <v>2122</v>
      </c>
      <c r="Z16" s="443" t="s">
        <v>2122</v>
      </c>
      <c r="AA16" s="443" t="s">
        <v>2122</v>
      </c>
      <c r="AB16" s="444" t="s">
        <v>2122</v>
      </c>
      <c r="AC16" s="8"/>
      <c r="AD16" s="440" t="s">
        <v>2129</v>
      </c>
      <c r="AE16" s="33">
        <v>0.126</v>
      </c>
      <c r="AF16" s="33">
        <v>0.128</v>
      </c>
      <c r="AG16" s="33">
        <v>0.151</v>
      </c>
      <c r="AH16" s="475">
        <v>0.188</v>
      </c>
      <c r="AI16" s="8"/>
      <c r="AJ16" s="8"/>
      <c r="AK16" s="8"/>
    </row>
    <row r="17" spans="1:40" ht="13.5" customHeight="1">
      <c r="A17" s="488" t="s">
        <v>2130</v>
      </c>
      <c r="B17" s="13">
        <v>6.4000000000000001E-2</v>
      </c>
      <c r="C17" s="14">
        <v>4.7E-2</v>
      </c>
      <c r="D17" s="14">
        <v>2.5999999999999999E-2</v>
      </c>
      <c r="E17" s="12">
        <v>0</v>
      </c>
      <c r="F17" s="11">
        <v>1.7000000000000001E-2</v>
      </c>
      <c r="G17" s="14">
        <v>1.4999999999999999E-2</v>
      </c>
      <c r="H17" s="15">
        <v>0</v>
      </c>
      <c r="I17" s="13">
        <v>1.2999999999999999E-2</v>
      </c>
      <c r="J17" s="12">
        <v>0</v>
      </c>
      <c r="K17" s="441">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2">
        <v>3.4999999999999996E-2</v>
      </c>
      <c r="AC17" s="8"/>
      <c r="AD17" s="440" t="s">
        <v>2130</v>
      </c>
      <c r="AE17" s="33">
        <v>0.126</v>
      </c>
      <c r="AF17" s="33">
        <v>0.128</v>
      </c>
      <c r="AG17" s="33">
        <v>0.151</v>
      </c>
      <c r="AH17" s="475">
        <v>0.188</v>
      </c>
      <c r="AI17" s="8"/>
      <c r="AJ17" s="8"/>
      <c r="AK17" s="8"/>
    </row>
    <row r="18" spans="1:40" ht="13.5" customHeight="1">
      <c r="A18" s="488" t="s">
        <v>2131</v>
      </c>
      <c r="B18" s="13">
        <v>5.7000000000000002E-2</v>
      </c>
      <c r="C18" s="14">
        <v>4.1000000000000002E-2</v>
      </c>
      <c r="D18" s="14">
        <v>2.3E-2</v>
      </c>
      <c r="E18" s="12">
        <v>0</v>
      </c>
      <c r="F18" s="11">
        <v>1.7000000000000001E-2</v>
      </c>
      <c r="G18" s="14">
        <v>1.4999999999999999E-2</v>
      </c>
      <c r="H18" s="15">
        <v>0</v>
      </c>
      <c r="I18" s="13">
        <v>1.2999999999999999E-2</v>
      </c>
      <c r="J18" s="12">
        <v>0</v>
      </c>
      <c r="K18" s="441">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2">
        <v>3.2000000000000001E-2</v>
      </c>
      <c r="AC18" s="8"/>
      <c r="AD18" s="440" t="s">
        <v>2131</v>
      </c>
      <c r="AE18" s="33">
        <v>0.13500000000000001</v>
      </c>
      <c r="AF18" s="33">
        <v>0.13800000000000001</v>
      </c>
      <c r="AG18" s="33">
        <v>0.16400000000000001</v>
      </c>
      <c r="AH18" s="475">
        <v>0.20599999999999999</v>
      </c>
      <c r="AI18" s="8"/>
      <c r="AJ18" s="8"/>
      <c r="AK18" s="8"/>
    </row>
    <row r="19" spans="1:40" ht="13.5" customHeight="1">
      <c r="A19" s="488" t="s">
        <v>2132</v>
      </c>
      <c r="B19" s="13">
        <v>5.3999999999999999E-2</v>
      </c>
      <c r="C19" s="14">
        <v>0.04</v>
      </c>
      <c r="D19" s="14">
        <v>2.1999999999999999E-2</v>
      </c>
      <c r="E19" s="12">
        <v>0</v>
      </c>
      <c r="F19" s="11">
        <v>1.7000000000000001E-2</v>
      </c>
      <c r="G19" s="14">
        <v>1.4999999999999999E-2</v>
      </c>
      <c r="H19" s="15">
        <v>0</v>
      </c>
      <c r="I19" s="13">
        <v>1.2999999999999999E-2</v>
      </c>
      <c r="J19" s="12">
        <v>0</v>
      </c>
      <c r="K19" s="441">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2">
        <v>3.1E-2</v>
      </c>
      <c r="AC19" s="8"/>
      <c r="AD19" s="440" t="s">
        <v>2132</v>
      </c>
      <c r="AE19" s="33">
        <v>0.13900000000000001</v>
      </c>
      <c r="AF19" s="33">
        <v>0.14199999999999999</v>
      </c>
      <c r="AG19" s="33">
        <v>0.17100000000000001</v>
      </c>
      <c r="AH19" s="475">
        <v>0.20899999999999999</v>
      </c>
      <c r="AI19" s="8"/>
      <c r="AJ19" s="8"/>
      <c r="AK19" s="8"/>
    </row>
    <row r="20" spans="1:40" ht="13.5" customHeight="1">
      <c r="A20" s="488" t="s">
        <v>2133</v>
      </c>
      <c r="B20" s="13">
        <v>6.4000000000000001E-2</v>
      </c>
      <c r="C20" s="14">
        <v>4.7E-2</v>
      </c>
      <c r="D20" s="14">
        <v>2.5999999999999999E-2</v>
      </c>
      <c r="E20" s="12">
        <v>0</v>
      </c>
      <c r="F20" s="11">
        <v>1.7000000000000001E-2</v>
      </c>
      <c r="G20" s="443" t="s">
        <v>2122</v>
      </c>
      <c r="H20" s="15">
        <v>0</v>
      </c>
      <c r="I20" s="13">
        <v>1.2999999999999999E-2</v>
      </c>
      <c r="J20" s="12">
        <v>0</v>
      </c>
      <c r="K20" s="441">
        <v>0.10299999999999999</v>
      </c>
      <c r="L20" s="443" t="s">
        <v>2122</v>
      </c>
      <c r="M20" s="42">
        <v>8.5999999999999993E-2</v>
      </c>
      <c r="N20" s="42">
        <v>6.8999999999999992E-2</v>
      </c>
      <c r="O20" s="42">
        <v>0.09</v>
      </c>
      <c r="P20" s="42">
        <v>8.5999999999999993E-2</v>
      </c>
      <c r="Q20" s="443" t="s">
        <v>2122</v>
      </c>
      <c r="R20" s="443" t="s">
        <v>2122</v>
      </c>
      <c r="S20" s="42">
        <v>7.2999999999999995E-2</v>
      </c>
      <c r="T20" s="443" t="s">
        <v>2122</v>
      </c>
      <c r="U20" s="42">
        <v>6.4999999999999988E-2</v>
      </c>
      <c r="V20" s="42">
        <v>7.2999999999999995E-2</v>
      </c>
      <c r="W20" s="443" t="s">
        <v>2122</v>
      </c>
      <c r="X20" s="42">
        <v>5.1999999999999998E-2</v>
      </c>
      <c r="Y20" s="42">
        <v>5.6000000000000001E-2</v>
      </c>
      <c r="Z20" s="443" t="s">
        <v>2122</v>
      </c>
      <c r="AA20" s="42">
        <v>4.8000000000000001E-2</v>
      </c>
      <c r="AB20" s="442">
        <v>3.4999999999999996E-2</v>
      </c>
      <c r="AC20" s="8"/>
      <c r="AD20" s="440" t="s">
        <v>2133</v>
      </c>
      <c r="AE20" s="33">
        <v>0.126</v>
      </c>
      <c r="AF20" s="443" t="s">
        <v>2187</v>
      </c>
      <c r="AG20" s="33">
        <v>0.151</v>
      </c>
      <c r="AH20" s="475">
        <v>0.188</v>
      </c>
      <c r="AI20" s="8"/>
      <c r="AJ20" s="8"/>
      <c r="AK20" s="8"/>
    </row>
    <row r="21" spans="1:40" ht="13.5" customHeight="1">
      <c r="A21" s="488" t="s">
        <v>2134</v>
      </c>
      <c r="B21" s="13">
        <v>6.4000000000000001E-2</v>
      </c>
      <c r="C21" s="14">
        <v>4.7E-2</v>
      </c>
      <c r="D21" s="14">
        <v>2.5999999999999999E-2</v>
      </c>
      <c r="E21" s="12">
        <v>0</v>
      </c>
      <c r="F21" s="11">
        <v>1.7000000000000001E-2</v>
      </c>
      <c r="G21" s="14">
        <v>1.4999999999999999E-2</v>
      </c>
      <c r="H21" s="15">
        <v>0</v>
      </c>
      <c r="I21" s="13">
        <v>1.2999999999999999E-2</v>
      </c>
      <c r="J21" s="12">
        <v>0</v>
      </c>
      <c r="K21" s="441">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2">
        <v>3.4999999999999996E-2</v>
      </c>
      <c r="AC21" s="8"/>
      <c r="AD21" s="440" t="s">
        <v>2134</v>
      </c>
      <c r="AE21" s="33">
        <v>0.126</v>
      </c>
      <c r="AF21" s="33">
        <v>0.128</v>
      </c>
      <c r="AG21" s="33">
        <v>0.151</v>
      </c>
      <c r="AH21" s="475">
        <v>0.188</v>
      </c>
      <c r="AI21" s="8"/>
      <c r="AJ21" s="8"/>
      <c r="AK21" s="8"/>
    </row>
    <row r="22" spans="1:40" ht="13.5" customHeight="1">
      <c r="A22" s="488" t="s">
        <v>2135</v>
      </c>
      <c r="B22" s="13">
        <v>8.5999999999999993E-2</v>
      </c>
      <c r="C22" s="14">
        <v>6.3E-2</v>
      </c>
      <c r="D22" s="14">
        <v>3.5000000000000003E-2</v>
      </c>
      <c r="E22" s="12">
        <v>0</v>
      </c>
      <c r="F22" s="11">
        <v>1.9E-2</v>
      </c>
      <c r="G22" s="14">
        <v>1.6E-2</v>
      </c>
      <c r="H22" s="15">
        <v>0</v>
      </c>
      <c r="I22" s="13">
        <v>2.5999999999999999E-2</v>
      </c>
      <c r="J22" s="12">
        <v>0</v>
      </c>
      <c r="K22" s="441">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2">
        <v>5.1000000000000004E-2</v>
      </c>
      <c r="AC22" s="8"/>
      <c r="AD22" s="440" t="s">
        <v>2135</v>
      </c>
      <c r="AE22" s="33">
        <v>0.17599999999999999</v>
      </c>
      <c r="AF22" s="33">
        <v>0.18</v>
      </c>
      <c r="AG22" s="33">
        <v>0.20300000000000001</v>
      </c>
      <c r="AH22" s="475">
        <v>0.247</v>
      </c>
      <c r="AI22" s="8"/>
      <c r="AJ22" s="8"/>
      <c r="AK22" s="8"/>
    </row>
    <row r="23" spans="1:40" ht="13.5" customHeight="1">
      <c r="A23" s="488" t="s">
        <v>2136</v>
      </c>
      <c r="B23" s="13">
        <v>8.5999999999999993E-2</v>
      </c>
      <c r="C23" s="14">
        <v>6.3E-2</v>
      </c>
      <c r="D23" s="14">
        <v>3.5000000000000003E-2</v>
      </c>
      <c r="E23" s="12">
        <v>0</v>
      </c>
      <c r="F23" s="11">
        <v>1.9E-2</v>
      </c>
      <c r="G23" s="14">
        <v>1.6E-2</v>
      </c>
      <c r="H23" s="15">
        <v>0</v>
      </c>
      <c r="I23" s="13">
        <v>2.5999999999999999E-2</v>
      </c>
      <c r="J23" s="12">
        <v>0</v>
      </c>
      <c r="K23" s="441">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2">
        <v>5.1000000000000004E-2</v>
      </c>
      <c r="AC23" s="8"/>
      <c r="AD23" s="440" t="s">
        <v>2136</v>
      </c>
      <c r="AE23" s="33">
        <v>0.17599999999999999</v>
      </c>
      <c r="AF23" s="33">
        <v>0.18</v>
      </c>
      <c r="AG23" s="33">
        <v>0.20300000000000001</v>
      </c>
      <c r="AH23" s="475">
        <v>0.247</v>
      </c>
      <c r="AI23" s="8"/>
      <c r="AJ23" s="8"/>
      <c r="AK23" s="8"/>
    </row>
    <row r="24" spans="1:40">
      <c r="A24" s="488" t="s">
        <v>2137</v>
      </c>
      <c r="B24" s="13">
        <v>0.15</v>
      </c>
      <c r="C24" s="14">
        <v>0.11</v>
      </c>
      <c r="D24" s="14">
        <v>6.0999999999999999E-2</v>
      </c>
      <c r="E24" s="12">
        <v>0</v>
      </c>
      <c r="F24" s="11">
        <v>1.9E-2</v>
      </c>
      <c r="G24" s="14">
        <v>1.6E-2</v>
      </c>
      <c r="H24" s="15">
        <v>0</v>
      </c>
      <c r="I24" s="13">
        <v>2.5999999999999999E-2</v>
      </c>
      <c r="J24" s="12">
        <v>0</v>
      </c>
      <c r="K24" s="441">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2">
        <v>7.6999999999999999E-2</v>
      </c>
      <c r="AC24" s="8"/>
      <c r="AD24" s="440" t="s">
        <v>2137</v>
      </c>
      <c r="AE24" s="33">
        <v>0.123</v>
      </c>
      <c r="AF24" s="33">
        <v>0.125</v>
      </c>
      <c r="AG24" s="33">
        <v>0.13500000000000001</v>
      </c>
      <c r="AH24" s="475">
        <v>0.17100000000000001</v>
      </c>
      <c r="AI24" s="8"/>
      <c r="AJ24" s="8"/>
      <c r="AK24" s="8"/>
    </row>
    <row r="25" spans="1:40">
      <c r="A25" s="488" t="s">
        <v>2138</v>
      </c>
      <c r="B25" s="13">
        <v>8.1000000000000003E-2</v>
      </c>
      <c r="C25" s="14">
        <v>5.8999999999999997E-2</v>
      </c>
      <c r="D25" s="14">
        <v>3.3000000000000002E-2</v>
      </c>
      <c r="E25" s="12">
        <v>0</v>
      </c>
      <c r="F25" s="11">
        <v>1.2999999999999999E-2</v>
      </c>
      <c r="G25" s="14">
        <v>0.01</v>
      </c>
      <c r="H25" s="15">
        <v>0</v>
      </c>
      <c r="I25" s="13">
        <v>0.02</v>
      </c>
      <c r="J25" s="12">
        <v>0</v>
      </c>
      <c r="K25" s="441">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2">
        <v>0.05</v>
      </c>
      <c r="AC25" s="8"/>
      <c r="AD25" s="440" t="s">
        <v>2138</v>
      </c>
      <c r="AE25" s="33">
        <v>0.152</v>
      </c>
      <c r="AF25" s="33">
        <v>0.156</v>
      </c>
      <c r="AG25" s="33">
        <v>0.16900000000000001</v>
      </c>
      <c r="AH25" s="475">
        <v>0.20799999999999999</v>
      </c>
      <c r="AI25" s="8"/>
      <c r="AJ25" s="8"/>
      <c r="AK25" s="8"/>
    </row>
    <row r="26" spans="1:40">
      <c r="A26" s="488" t="s">
        <v>2139</v>
      </c>
      <c r="B26" s="13">
        <v>0.126</v>
      </c>
      <c r="C26" s="14">
        <v>9.1999999999999998E-2</v>
      </c>
      <c r="D26" s="14">
        <v>5.0999999999999997E-2</v>
      </c>
      <c r="E26" s="12">
        <v>0</v>
      </c>
      <c r="F26" s="11">
        <v>1.2999999999999999E-2</v>
      </c>
      <c r="G26" s="14">
        <v>0.01</v>
      </c>
      <c r="H26" s="15">
        <v>0</v>
      </c>
      <c r="I26" s="13">
        <v>0.02</v>
      </c>
      <c r="J26" s="12">
        <v>0</v>
      </c>
      <c r="K26" s="441">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2">
        <v>6.8000000000000005E-2</v>
      </c>
      <c r="AC26" s="8"/>
      <c r="AD26" s="440" t="s">
        <v>2139</v>
      </c>
      <c r="AE26" s="33">
        <v>0.113</v>
      </c>
      <c r="AF26" s="33">
        <v>0.115</v>
      </c>
      <c r="AG26" s="33">
        <v>0.122</v>
      </c>
      <c r="AH26" s="475">
        <v>0.155</v>
      </c>
      <c r="AI26" s="8"/>
      <c r="AJ26" s="8"/>
      <c r="AK26" s="8"/>
    </row>
    <row r="27" spans="1:40">
      <c r="A27" s="488" t="s">
        <v>2140</v>
      </c>
      <c r="B27" s="13">
        <v>8.4000000000000005E-2</v>
      </c>
      <c r="C27" s="14">
        <v>6.0999999999999999E-2</v>
      </c>
      <c r="D27" s="14">
        <v>3.4000000000000002E-2</v>
      </c>
      <c r="E27" s="12">
        <v>0</v>
      </c>
      <c r="F27" s="11">
        <v>1.2999999999999999E-2</v>
      </c>
      <c r="G27" s="14">
        <v>0.01</v>
      </c>
      <c r="H27" s="15">
        <v>0</v>
      </c>
      <c r="I27" s="13">
        <v>0.02</v>
      </c>
      <c r="J27" s="12">
        <v>0</v>
      </c>
      <c r="K27" s="441">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2">
        <v>5.1000000000000004E-2</v>
      </c>
      <c r="AC27" s="8"/>
      <c r="AD27" s="440" t="s">
        <v>2140</v>
      </c>
      <c r="AE27" s="33">
        <v>0.14899999999999999</v>
      </c>
      <c r="AF27" s="33">
        <v>0.152</v>
      </c>
      <c r="AG27" s="33">
        <v>0.16500000000000001</v>
      </c>
      <c r="AH27" s="475">
        <v>0.20399999999999999</v>
      </c>
      <c r="AI27" s="8"/>
      <c r="AJ27" s="8"/>
      <c r="AK27" s="8"/>
    </row>
    <row r="28" spans="1:40">
      <c r="A28" s="488" t="s">
        <v>2141</v>
      </c>
      <c r="B28" s="445">
        <v>8.1000000000000003E-2</v>
      </c>
      <c r="C28" s="446">
        <v>5.8999999999999997E-2</v>
      </c>
      <c r="D28" s="446">
        <v>3.3000000000000002E-2</v>
      </c>
      <c r="E28" s="12">
        <v>0</v>
      </c>
      <c r="F28" s="447">
        <v>1.0999999999999999E-2</v>
      </c>
      <c r="G28" s="443" t="s">
        <v>2122</v>
      </c>
      <c r="H28" s="15">
        <v>0</v>
      </c>
      <c r="I28" s="445">
        <v>0.02</v>
      </c>
      <c r="J28" s="12">
        <v>0</v>
      </c>
      <c r="K28" s="448">
        <v>0.129</v>
      </c>
      <c r="L28" s="443" t="s">
        <v>2122</v>
      </c>
      <c r="M28" s="449">
        <v>0.11800000000000001</v>
      </c>
      <c r="N28" s="449">
        <v>9.6000000000000002E-2</v>
      </c>
      <c r="O28" s="449">
        <v>0.109</v>
      </c>
      <c r="P28" s="449">
        <v>0.107</v>
      </c>
      <c r="Q28" s="443" t="s">
        <v>2122</v>
      </c>
      <c r="R28" s="443" t="s">
        <v>2122</v>
      </c>
      <c r="S28" s="449">
        <v>8.6999999999999994E-2</v>
      </c>
      <c r="T28" s="443" t="s">
        <v>2122</v>
      </c>
      <c r="U28" s="449">
        <v>8.1000000000000003E-2</v>
      </c>
      <c r="V28" s="449">
        <v>9.8000000000000004E-2</v>
      </c>
      <c r="W28" s="443" t="s">
        <v>2122</v>
      </c>
      <c r="X28" s="449">
        <v>6.0999999999999999E-2</v>
      </c>
      <c r="Y28" s="449">
        <v>7.5999999999999998E-2</v>
      </c>
      <c r="Z28" s="443" t="s">
        <v>2122</v>
      </c>
      <c r="AA28" s="449">
        <v>7.0000000000000007E-2</v>
      </c>
      <c r="AB28" s="450">
        <v>0.05</v>
      </c>
      <c r="AC28" s="8"/>
      <c r="AD28" s="440" t="s">
        <v>2141</v>
      </c>
      <c r="AE28" s="33">
        <v>0.155</v>
      </c>
      <c r="AF28" s="443" t="s">
        <v>2187</v>
      </c>
      <c r="AG28" s="33">
        <v>0.16900000000000001</v>
      </c>
      <c r="AH28" s="475">
        <v>0.20799999999999999</v>
      </c>
      <c r="AI28" s="8"/>
      <c r="AJ28" s="8"/>
      <c r="AK28" s="8"/>
    </row>
    <row r="29" spans="1:40">
      <c r="A29" s="488" t="s">
        <v>2142</v>
      </c>
      <c r="B29" s="445">
        <v>8.1000000000000003E-2</v>
      </c>
      <c r="C29" s="446">
        <v>5.8999999999999997E-2</v>
      </c>
      <c r="D29" s="446">
        <v>3.3000000000000002E-2</v>
      </c>
      <c r="E29" s="12">
        <v>0</v>
      </c>
      <c r="F29" s="447">
        <v>1.0999999999999999E-2</v>
      </c>
      <c r="G29" s="443" t="s">
        <v>2122</v>
      </c>
      <c r="H29" s="15">
        <v>0</v>
      </c>
      <c r="I29" s="445">
        <v>0.02</v>
      </c>
      <c r="J29" s="12">
        <v>0</v>
      </c>
      <c r="K29" s="448">
        <v>0.129</v>
      </c>
      <c r="L29" s="443" t="s">
        <v>2122</v>
      </c>
      <c r="M29" s="449">
        <v>0.11800000000000001</v>
      </c>
      <c r="N29" s="449">
        <v>9.6000000000000002E-2</v>
      </c>
      <c r="O29" s="449">
        <v>0.109</v>
      </c>
      <c r="P29" s="449">
        <v>0.107</v>
      </c>
      <c r="Q29" s="443" t="s">
        <v>2122</v>
      </c>
      <c r="R29" s="443" t="s">
        <v>2122</v>
      </c>
      <c r="S29" s="449">
        <v>8.6999999999999994E-2</v>
      </c>
      <c r="T29" s="443" t="s">
        <v>2122</v>
      </c>
      <c r="U29" s="449">
        <v>8.1000000000000003E-2</v>
      </c>
      <c r="V29" s="449">
        <v>9.8000000000000004E-2</v>
      </c>
      <c r="W29" s="443" t="s">
        <v>2122</v>
      </c>
      <c r="X29" s="449">
        <v>6.0999999999999999E-2</v>
      </c>
      <c r="Y29" s="449">
        <v>7.5999999999999998E-2</v>
      </c>
      <c r="Z29" s="443" t="s">
        <v>2122</v>
      </c>
      <c r="AA29" s="449">
        <v>7.0000000000000007E-2</v>
      </c>
      <c r="AB29" s="450">
        <v>0.05</v>
      </c>
      <c r="AC29" s="8"/>
      <c r="AD29" s="440" t="s">
        <v>2142</v>
      </c>
      <c r="AE29" s="33">
        <v>0.155</v>
      </c>
      <c r="AF29" s="443" t="s">
        <v>2187</v>
      </c>
      <c r="AG29" s="33">
        <v>0.16900000000000001</v>
      </c>
      <c r="AH29" s="475">
        <v>0.20799999999999999</v>
      </c>
      <c r="AI29" s="8"/>
      <c r="AJ29" s="8"/>
      <c r="AK29" s="8"/>
      <c r="AM29" s="8"/>
      <c r="AN29" s="8"/>
    </row>
    <row r="30" spans="1:40">
      <c r="A30" s="488" t="s">
        <v>2143</v>
      </c>
      <c r="B30" s="445">
        <v>9.9000000000000005E-2</v>
      </c>
      <c r="C30" s="446">
        <v>7.1999999999999995E-2</v>
      </c>
      <c r="D30" s="446">
        <v>0.04</v>
      </c>
      <c r="E30" s="12">
        <v>0</v>
      </c>
      <c r="F30" s="447">
        <v>4.2999999999999997E-2</v>
      </c>
      <c r="G30" s="446">
        <v>3.9E-2</v>
      </c>
      <c r="H30" s="15">
        <v>0</v>
      </c>
      <c r="I30" s="445">
        <v>3.7999999999999999E-2</v>
      </c>
      <c r="J30" s="12">
        <v>0</v>
      </c>
      <c r="K30" s="448">
        <v>0.21100000000000002</v>
      </c>
      <c r="L30" s="449">
        <v>0.20700000000000002</v>
      </c>
      <c r="M30" s="449">
        <v>0.16800000000000001</v>
      </c>
      <c r="N30" s="449">
        <v>0.14099999999999999</v>
      </c>
      <c r="O30" s="449">
        <v>0.17300000000000001</v>
      </c>
      <c r="P30" s="449">
        <v>0.184</v>
      </c>
      <c r="Q30" s="449">
        <v>0.16900000000000001</v>
      </c>
      <c r="R30" s="449">
        <v>0.18</v>
      </c>
      <c r="S30" s="449">
        <v>0.14599999999999999</v>
      </c>
      <c r="T30" s="449">
        <v>0.14199999999999999</v>
      </c>
      <c r="U30" s="449">
        <v>0.152</v>
      </c>
      <c r="V30" s="449">
        <v>0.13</v>
      </c>
      <c r="W30" s="449">
        <v>0.14799999999999999</v>
      </c>
      <c r="X30" s="449">
        <v>0.11399999999999999</v>
      </c>
      <c r="Y30" s="449">
        <v>0.10299999999999999</v>
      </c>
      <c r="Z30" s="449">
        <v>0.11</v>
      </c>
      <c r="AA30" s="449">
        <v>0.109</v>
      </c>
      <c r="AB30" s="450">
        <v>7.1000000000000008E-2</v>
      </c>
      <c r="AC30" s="8"/>
      <c r="AD30" s="440" t="s">
        <v>2143</v>
      </c>
      <c r="AE30" s="33">
        <v>0.18</v>
      </c>
      <c r="AF30" s="33">
        <v>0.183</v>
      </c>
      <c r="AG30" s="33">
        <v>0.22600000000000001</v>
      </c>
      <c r="AH30" s="475">
        <v>0.26900000000000002</v>
      </c>
      <c r="AI30" s="8"/>
      <c r="AJ30" s="8"/>
      <c r="AK30" s="8"/>
      <c r="AM30" s="8"/>
      <c r="AN30" s="8"/>
    </row>
    <row r="31" spans="1:40" ht="14.25" thickBot="1">
      <c r="A31" s="489" t="s">
        <v>2144</v>
      </c>
      <c r="B31" s="452">
        <v>7.9000000000000001E-2</v>
      </c>
      <c r="C31" s="453">
        <v>5.8000000000000003E-2</v>
      </c>
      <c r="D31" s="453">
        <v>3.2000000000000001E-2</v>
      </c>
      <c r="E31" s="454">
        <v>0</v>
      </c>
      <c r="F31" s="455">
        <v>4.2999999999999997E-2</v>
      </c>
      <c r="G31" s="453">
        <v>3.9E-2</v>
      </c>
      <c r="H31" s="456">
        <v>0</v>
      </c>
      <c r="I31" s="452">
        <v>3.7999999999999999E-2</v>
      </c>
      <c r="J31" s="454">
        <v>0</v>
      </c>
      <c r="K31" s="457">
        <v>0.191</v>
      </c>
      <c r="L31" s="458">
        <v>0.187</v>
      </c>
      <c r="M31" s="458">
        <v>0.14799999999999999</v>
      </c>
      <c r="N31" s="458">
        <v>0.127</v>
      </c>
      <c r="O31" s="458">
        <v>0.153</v>
      </c>
      <c r="P31" s="458">
        <v>0.17</v>
      </c>
      <c r="Q31" s="458">
        <v>0.14899999999999999</v>
      </c>
      <c r="R31" s="458">
        <v>0.16600000000000001</v>
      </c>
      <c r="S31" s="458">
        <v>0.13200000000000001</v>
      </c>
      <c r="T31" s="458">
        <v>0.128</v>
      </c>
      <c r="U31" s="458">
        <v>0.14399999999999999</v>
      </c>
      <c r="V31" s="458">
        <v>0.11</v>
      </c>
      <c r="W31" s="458">
        <v>0.14000000000000001</v>
      </c>
      <c r="X31" s="458">
        <v>0.106</v>
      </c>
      <c r="Y31" s="458">
        <v>8.8999999999999996E-2</v>
      </c>
      <c r="Z31" s="458">
        <v>0.10200000000000001</v>
      </c>
      <c r="AA31" s="458">
        <v>0.10100000000000001</v>
      </c>
      <c r="AB31" s="459">
        <v>6.3E-2</v>
      </c>
      <c r="AC31" s="8"/>
      <c r="AD31" s="451" t="s">
        <v>2144</v>
      </c>
      <c r="AE31" s="481">
        <v>0.19800000000000001</v>
      </c>
      <c r="AF31" s="481">
        <v>0.20300000000000001</v>
      </c>
      <c r="AG31" s="481">
        <v>0.25600000000000001</v>
      </c>
      <c r="AH31" s="482">
        <v>0.29899999999999999</v>
      </c>
      <c r="AI31" s="8"/>
      <c r="AJ31" s="8"/>
      <c r="AK31" s="8"/>
      <c r="AM31" s="8"/>
      <c r="AN31" s="8"/>
    </row>
    <row r="32" spans="1:40" ht="14.25" thickTop="1">
      <c r="A32" s="490" t="s">
        <v>2145</v>
      </c>
      <c r="B32" s="460">
        <v>6.1000000000000006E-2</v>
      </c>
      <c r="C32" s="461">
        <v>4.4000000000000004E-2</v>
      </c>
      <c r="D32" s="461">
        <v>2.5000000000000001E-2</v>
      </c>
      <c r="E32" s="10">
        <v>0</v>
      </c>
      <c r="F32" s="462">
        <v>1.7000000000000001E-2</v>
      </c>
      <c r="G32" s="463" t="s">
        <v>2122</v>
      </c>
      <c r="H32" s="9">
        <v>0</v>
      </c>
      <c r="I32" s="460">
        <v>1.0999999999999999E-2</v>
      </c>
      <c r="J32" s="10">
        <v>0</v>
      </c>
      <c r="K32" s="464">
        <v>0.10100000000000001</v>
      </c>
      <c r="L32" s="463" t="s">
        <v>2122</v>
      </c>
      <c r="M32" s="465">
        <v>8.4000000000000005E-2</v>
      </c>
      <c r="N32" s="465">
        <v>6.7000000000000004E-2</v>
      </c>
      <c r="O32" s="465">
        <v>9.0000000000000011E-2</v>
      </c>
      <c r="P32" s="465">
        <v>8.4000000000000005E-2</v>
      </c>
      <c r="Q32" s="463" t="s">
        <v>2122</v>
      </c>
      <c r="R32" s="463" t="s">
        <v>2122</v>
      </c>
      <c r="S32" s="465">
        <v>7.3000000000000009E-2</v>
      </c>
      <c r="T32" s="463" t="s">
        <v>2122</v>
      </c>
      <c r="U32" s="465">
        <v>6.5000000000000002E-2</v>
      </c>
      <c r="V32" s="465">
        <v>7.3000000000000009E-2</v>
      </c>
      <c r="W32" s="463" t="s">
        <v>2122</v>
      </c>
      <c r="X32" s="465">
        <v>5.4000000000000006E-2</v>
      </c>
      <c r="Y32" s="465">
        <v>5.6000000000000008E-2</v>
      </c>
      <c r="Z32" s="463" t="s">
        <v>2122</v>
      </c>
      <c r="AA32" s="465">
        <v>4.8000000000000001E-2</v>
      </c>
      <c r="AB32" s="466">
        <v>3.7000000000000005E-2</v>
      </c>
      <c r="AC32" s="8"/>
      <c r="AD32" s="476" t="s">
        <v>2145</v>
      </c>
      <c r="AE32" s="33">
        <v>0.108</v>
      </c>
      <c r="AF32" s="463" t="s">
        <v>2187</v>
      </c>
      <c r="AG32" s="33">
        <v>0.13</v>
      </c>
      <c r="AH32" s="475">
        <v>0.16400000000000001</v>
      </c>
      <c r="AI32" s="8"/>
      <c r="AJ32" s="8"/>
      <c r="AK32" s="8"/>
      <c r="AM32" s="8"/>
      <c r="AN32" s="8"/>
    </row>
    <row r="33" spans="1:40">
      <c r="A33" s="491" t="s">
        <v>2146</v>
      </c>
      <c r="B33" s="445">
        <v>6.8000000000000005E-2</v>
      </c>
      <c r="C33" s="446">
        <v>0.05</v>
      </c>
      <c r="D33" s="446">
        <v>2.8000000000000001E-2</v>
      </c>
      <c r="E33" s="12">
        <v>0</v>
      </c>
      <c r="F33" s="447">
        <v>2.5999999999999999E-2</v>
      </c>
      <c r="G33" s="443" t="s">
        <v>2122</v>
      </c>
      <c r="H33" s="15">
        <v>0</v>
      </c>
      <c r="I33" s="445">
        <v>1.7999999999999999E-2</v>
      </c>
      <c r="J33" s="12">
        <v>0</v>
      </c>
      <c r="K33" s="448">
        <v>0.125</v>
      </c>
      <c r="L33" s="443" t="s">
        <v>2122</v>
      </c>
      <c r="M33" s="449">
        <v>9.9000000000000005E-2</v>
      </c>
      <c r="N33" s="449">
        <v>8.1000000000000003E-2</v>
      </c>
      <c r="O33" s="449">
        <v>0.107</v>
      </c>
      <c r="P33" s="449">
        <v>0.107</v>
      </c>
      <c r="Q33" s="443" t="s">
        <v>2122</v>
      </c>
      <c r="R33" s="443" t="s">
        <v>2122</v>
      </c>
      <c r="S33" s="449">
        <v>8.8999999999999996E-2</v>
      </c>
      <c r="T33" s="443" t="s">
        <v>2122</v>
      </c>
      <c r="U33" s="449">
        <v>8.4999999999999992E-2</v>
      </c>
      <c r="V33" s="449">
        <v>8.1000000000000003E-2</v>
      </c>
      <c r="W33" s="443" t="s">
        <v>2122</v>
      </c>
      <c r="X33" s="449">
        <v>6.7000000000000004E-2</v>
      </c>
      <c r="Y33" s="449">
        <v>6.3E-2</v>
      </c>
      <c r="Z33" s="443" t="s">
        <v>2122</v>
      </c>
      <c r="AA33" s="449">
        <v>5.8999999999999997E-2</v>
      </c>
      <c r="AB33" s="450">
        <v>4.1000000000000002E-2</v>
      </c>
      <c r="AC33" s="8"/>
      <c r="AD33" s="477" t="s">
        <v>2146</v>
      </c>
      <c r="AE33" s="33">
        <v>0.14399999999999999</v>
      </c>
      <c r="AF33" s="443" t="s">
        <v>2187</v>
      </c>
      <c r="AG33" s="33">
        <v>0.18099999999999999</v>
      </c>
      <c r="AH33" s="475">
        <v>0.222</v>
      </c>
      <c r="AI33" s="8"/>
      <c r="AJ33" s="8"/>
      <c r="AK33" s="8"/>
      <c r="AM33" s="8"/>
      <c r="AN33" s="8"/>
    </row>
    <row r="34" spans="1:40">
      <c r="A34" s="491" t="s">
        <v>2147</v>
      </c>
      <c r="B34" s="445">
        <v>6.8000000000000005E-2</v>
      </c>
      <c r="C34" s="446">
        <v>0.05</v>
      </c>
      <c r="D34" s="446">
        <v>2.8000000000000001E-2</v>
      </c>
      <c r="E34" s="12">
        <v>0</v>
      </c>
      <c r="F34" s="447">
        <v>2.5999999999999999E-2</v>
      </c>
      <c r="G34" s="443" t="s">
        <v>2122</v>
      </c>
      <c r="H34" s="15">
        <v>0</v>
      </c>
      <c r="I34" s="445">
        <v>1.7999999999999999E-2</v>
      </c>
      <c r="J34" s="12">
        <v>0</v>
      </c>
      <c r="K34" s="448">
        <v>0.125</v>
      </c>
      <c r="L34" s="443" t="s">
        <v>2122</v>
      </c>
      <c r="M34" s="449">
        <v>9.9000000000000005E-2</v>
      </c>
      <c r="N34" s="449">
        <v>8.1000000000000003E-2</v>
      </c>
      <c r="O34" s="449">
        <v>0.107</v>
      </c>
      <c r="P34" s="449">
        <v>0.107</v>
      </c>
      <c r="Q34" s="443" t="s">
        <v>2122</v>
      </c>
      <c r="R34" s="443" t="s">
        <v>2122</v>
      </c>
      <c r="S34" s="449">
        <v>8.8999999999999996E-2</v>
      </c>
      <c r="T34" s="443" t="s">
        <v>2122</v>
      </c>
      <c r="U34" s="449">
        <v>8.4999999999999992E-2</v>
      </c>
      <c r="V34" s="449">
        <v>8.1000000000000003E-2</v>
      </c>
      <c r="W34" s="443" t="s">
        <v>2122</v>
      </c>
      <c r="X34" s="449">
        <v>6.7000000000000004E-2</v>
      </c>
      <c r="Y34" s="449">
        <v>6.3E-2</v>
      </c>
      <c r="Z34" s="443" t="s">
        <v>2122</v>
      </c>
      <c r="AA34" s="449">
        <v>5.8999999999999997E-2</v>
      </c>
      <c r="AB34" s="450">
        <v>4.1000000000000002E-2</v>
      </c>
      <c r="AC34" s="8"/>
      <c r="AD34" s="477" t="s">
        <v>2147</v>
      </c>
      <c r="AE34" s="33">
        <v>0.14399999999999999</v>
      </c>
      <c r="AF34" s="443" t="s">
        <v>2187</v>
      </c>
      <c r="AG34" s="33">
        <v>0.18099999999999999</v>
      </c>
      <c r="AH34" s="475">
        <v>0.222</v>
      </c>
      <c r="AI34" s="8"/>
      <c r="AJ34" s="8"/>
      <c r="AK34" s="8"/>
      <c r="AM34" s="8"/>
      <c r="AN34" s="8"/>
    </row>
    <row r="35" spans="1:40">
      <c r="A35" s="491" t="s">
        <v>2148</v>
      </c>
      <c r="B35" s="445">
        <v>6.7000000000000004E-2</v>
      </c>
      <c r="C35" s="446">
        <v>4.9000000000000002E-2</v>
      </c>
      <c r="D35" s="446">
        <v>2.7E-2</v>
      </c>
      <c r="E35" s="12">
        <v>0</v>
      </c>
      <c r="F35" s="447">
        <v>1.7999999999999999E-2</v>
      </c>
      <c r="G35" s="443" t="s">
        <v>2122</v>
      </c>
      <c r="H35" s="15">
        <v>0</v>
      </c>
      <c r="I35" s="445">
        <v>1.2999999999999999E-2</v>
      </c>
      <c r="J35" s="12">
        <v>0</v>
      </c>
      <c r="K35" s="448">
        <v>0.107</v>
      </c>
      <c r="L35" s="443" t="s">
        <v>2122</v>
      </c>
      <c r="M35" s="449">
        <v>8.8999999999999996E-2</v>
      </c>
      <c r="N35" s="449">
        <v>7.0999999999999994E-2</v>
      </c>
      <c r="O35" s="449">
        <v>9.4E-2</v>
      </c>
      <c r="P35" s="449">
        <v>8.8999999999999996E-2</v>
      </c>
      <c r="Q35" s="443" t="s">
        <v>2122</v>
      </c>
      <c r="R35" s="443" t="s">
        <v>2122</v>
      </c>
      <c r="S35" s="449">
        <v>7.5999999999999998E-2</v>
      </c>
      <c r="T35" s="443" t="s">
        <v>2122</v>
      </c>
      <c r="U35" s="449">
        <v>6.699999999999999E-2</v>
      </c>
      <c r="V35" s="449">
        <v>7.5999999999999998E-2</v>
      </c>
      <c r="W35" s="443" t="s">
        <v>2122</v>
      </c>
      <c r="X35" s="449">
        <v>5.3999999999999999E-2</v>
      </c>
      <c r="Y35" s="449">
        <v>5.8000000000000003E-2</v>
      </c>
      <c r="Z35" s="443" t="s">
        <v>2122</v>
      </c>
      <c r="AA35" s="449">
        <v>4.9000000000000002E-2</v>
      </c>
      <c r="AB35" s="450">
        <v>3.5999999999999997E-2</v>
      </c>
      <c r="AC35" s="8"/>
      <c r="AD35" s="477" t="s">
        <v>2148</v>
      </c>
      <c r="AE35" s="33">
        <v>0.121</v>
      </c>
      <c r="AF35" s="443" t="s">
        <v>2187</v>
      </c>
      <c r="AG35" s="33">
        <v>0.14599999999999999</v>
      </c>
      <c r="AH35" s="475">
        <v>0.183</v>
      </c>
      <c r="AI35" s="8"/>
      <c r="AJ35" s="8"/>
      <c r="AK35" s="8"/>
      <c r="AM35" s="8"/>
      <c r="AN35" s="8"/>
    </row>
    <row r="36" spans="1:40">
      <c r="A36" s="491" t="s">
        <v>2149</v>
      </c>
      <c r="B36" s="445">
        <v>6.5000000000000002E-2</v>
      </c>
      <c r="C36" s="446">
        <v>4.7E-2</v>
      </c>
      <c r="D36" s="446">
        <v>2.6000000000000002E-2</v>
      </c>
      <c r="E36" s="12">
        <v>0</v>
      </c>
      <c r="F36" s="447">
        <v>1.7999999999999999E-2</v>
      </c>
      <c r="G36" s="443" t="s">
        <v>2122</v>
      </c>
      <c r="H36" s="15">
        <v>0</v>
      </c>
      <c r="I36" s="445">
        <v>1.2999999999999999E-2</v>
      </c>
      <c r="J36" s="12">
        <v>0</v>
      </c>
      <c r="K36" s="448">
        <v>0.105</v>
      </c>
      <c r="L36" s="443" t="s">
        <v>2122</v>
      </c>
      <c r="M36" s="449">
        <v>8.6999999999999994E-2</v>
      </c>
      <c r="N36" s="449">
        <v>6.8999999999999992E-2</v>
      </c>
      <c r="O36" s="449">
        <v>9.1999999999999998E-2</v>
      </c>
      <c r="P36" s="449">
        <v>8.6999999999999994E-2</v>
      </c>
      <c r="Q36" s="443" t="s">
        <v>2122</v>
      </c>
      <c r="R36" s="443" t="s">
        <v>2122</v>
      </c>
      <c r="S36" s="449">
        <v>7.3999999999999996E-2</v>
      </c>
      <c r="T36" s="443" t="s">
        <v>2122</v>
      </c>
      <c r="U36" s="449">
        <v>6.5999999999999989E-2</v>
      </c>
      <c r="V36" s="449">
        <v>7.3999999999999996E-2</v>
      </c>
      <c r="W36" s="443" t="s">
        <v>2122</v>
      </c>
      <c r="X36" s="449">
        <v>5.2999999999999999E-2</v>
      </c>
      <c r="Y36" s="449">
        <v>5.6000000000000001E-2</v>
      </c>
      <c r="Z36" s="443" t="s">
        <v>2122</v>
      </c>
      <c r="AA36" s="449">
        <v>4.8000000000000001E-2</v>
      </c>
      <c r="AB36" s="450">
        <v>3.5000000000000003E-2</v>
      </c>
      <c r="AC36" s="8"/>
      <c r="AD36" s="477" t="s">
        <v>2149</v>
      </c>
      <c r="AE36" s="33">
        <v>0.123</v>
      </c>
      <c r="AF36" s="443" t="s">
        <v>2187</v>
      </c>
      <c r="AG36" s="33">
        <v>0.14899999999999999</v>
      </c>
      <c r="AH36" s="475">
        <v>0.188</v>
      </c>
      <c r="AI36" s="8"/>
      <c r="AJ36" s="8"/>
      <c r="AK36" s="8"/>
      <c r="AM36" s="8"/>
      <c r="AN36" s="8"/>
    </row>
    <row r="37" spans="1:40" ht="14.25" thickBot="1">
      <c r="A37" s="492" t="s">
        <v>2150</v>
      </c>
      <c r="B37" s="467">
        <v>6.4000000000000001E-2</v>
      </c>
      <c r="C37" s="468">
        <v>4.7E-2</v>
      </c>
      <c r="D37" s="468">
        <v>2.6000000000000002E-2</v>
      </c>
      <c r="E37" s="16">
        <v>0</v>
      </c>
      <c r="F37" s="469">
        <v>1.7999999999999999E-2</v>
      </c>
      <c r="G37" s="470" t="s">
        <v>2122</v>
      </c>
      <c r="H37" s="17">
        <v>0</v>
      </c>
      <c r="I37" s="467">
        <v>1.2999999999999999E-2</v>
      </c>
      <c r="J37" s="16">
        <v>0</v>
      </c>
      <c r="K37" s="471">
        <v>0.104</v>
      </c>
      <c r="L37" s="470" t="s">
        <v>2122</v>
      </c>
      <c r="M37" s="472">
        <v>8.5999999999999993E-2</v>
      </c>
      <c r="N37" s="472">
        <v>6.8999999999999992E-2</v>
      </c>
      <c r="O37" s="472">
        <v>9.0999999999999998E-2</v>
      </c>
      <c r="P37" s="472">
        <v>8.6999999999999994E-2</v>
      </c>
      <c r="Q37" s="470" t="s">
        <v>2122</v>
      </c>
      <c r="R37" s="470" t="s">
        <v>2122</v>
      </c>
      <c r="S37" s="472">
        <v>7.3999999999999996E-2</v>
      </c>
      <c r="T37" s="470" t="s">
        <v>2122</v>
      </c>
      <c r="U37" s="472">
        <v>6.5999999999999989E-2</v>
      </c>
      <c r="V37" s="472">
        <v>7.2999999999999995E-2</v>
      </c>
      <c r="W37" s="470" t="s">
        <v>2122</v>
      </c>
      <c r="X37" s="472">
        <v>5.2999999999999999E-2</v>
      </c>
      <c r="Y37" s="472">
        <v>5.6000000000000001E-2</v>
      </c>
      <c r="Z37" s="470" t="s">
        <v>2122</v>
      </c>
      <c r="AA37" s="472">
        <v>4.8000000000000001E-2</v>
      </c>
      <c r="AB37" s="473">
        <v>3.5000000000000003E-2</v>
      </c>
      <c r="AC37" s="8"/>
      <c r="AD37" s="478" t="s">
        <v>2150</v>
      </c>
      <c r="AE37" s="479">
        <v>0.125</v>
      </c>
      <c r="AF37" s="470" t="s">
        <v>2187</v>
      </c>
      <c r="AG37" s="479">
        <v>0.151</v>
      </c>
      <c r="AH37" s="480">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topLeftCell="A1713" workbookViewId="0">
      <selection activeCell="D1749" sqref="D1749"/>
    </sheetView>
  </sheetViews>
  <sheetFormatPr defaultRowHeight="13.5"/>
  <cols>
    <col min="1" max="1" width="16.75" customWidth="1"/>
    <col min="3" max="3" width="14.5" style="7" customWidth="1"/>
    <col min="4" max="4" width="14.5" style="7" bestFit="1" customWidth="1"/>
  </cols>
  <sheetData>
    <row r="1" spans="1:4" ht="14.25" thickBot="1">
      <c r="A1" s="6" t="s">
        <v>1897</v>
      </c>
      <c r="C1" s="6" t="s">
        <v>1898</v>
      </c>
    </row>
    <row r="2" spans="1:4" ht="14.25" thickBot="1">
      <c r="A2" s="18" t="s">
        <v>44</v>
      </c>
      <c r="C2" s="18" t="s">
        <v>44</v>
      </c>
      <c r="D2" s="19" t="s">
        <v>133</v>
      </c>
    </row>
    <row r="3" spans="1:4">
      <c r="A3" s="26" t="s">
        <v>134</v>
      </c>
      <c r="C3" s="20" t="s">
        <v>134</v>
      </c>
      <c r="D3" s="21" t="s">
        <v>135</v>
      </c>
    </row>
    <row r="4" spans="1:4">
      <c r="A4" s="22" t="s">
        <v>320</v>
      </c>
      <c r="C4" s="22" t="s">
        <v>134</v>
      </c>
      <c r="D4" s="23" t="s">
        <v>136</v>
      </c>
    </row>
    <row r="5" spans="1:4">
      <c r="A5" s="22" t="s">
        <v>361</v>
      </c>
      <c r="C5" s="22" t="s">
        <v>134</v>
      </c>
      <c r="D5" s="23" t="s">
        <v>137</v>
      </c>
    </row>
    <row r="6" spans="1:4">
      <c r="A6" s="22" t="s">
        <v>395</v>
      </c>
      <c r="C6" s="22" t="s">
        <v>134</v>
      </c>
      <c r="D6" s="23" t="s">
        <v>138</v>
      </c>
    </row>
    <row r="7" spans="1:4">
      <c r="A7" s="22" t="s">
        <v>431</v>
      </c>
      <c r="C7" s="22" t="s">
        <v>134</v>
      </c>
      <c r="D7" s="23" t="s">
        <v>139</v>
      </c>
    </row>
    <row r="8" spans="1:4">
      <c r="A8" s="22" t="s">
        <v>457</v>
      </c>
      <c r="C8" s="22" t="s">
        <v>134</v>
      </c>
      <c r="D8" s="23" t="s">
        <v>140</v>
      </c>
    </row>
    <row r="9" spans="1:4">
      <c r="A9" s="22" t="s">
        <v>493</v>
      </c>
      <c r="C9" s="22" t="s">
        <v>134</v>
      </c>
      <c r="D9" s="23" t="s">
        <v>141</v>
      </c>
    </row>
    <row r="10" spans="1:4">
      <c r="A10" s="22" t="s">
        <v>551</v>
      </c>
      <c r="C10" s="22" t="s">
        <v>134</v>
      </c>
      <c r="D10" s="23" t="s">
        <v>142</v>
      </c>
    </row>
    <row r="11" spans="1:4">
      <c r="A11" s="22" t="s">
        <v>596</v>
      </c>
      <c r="C11" s="22" t="s">
        <v>134</v>
      </c>
      <c r="D11" s="23" t="s">
        <v>143</v>
      </c>
    </row>
    <row r="12" spans="1:4">
      <c r="A12" s="22" t="s">
        <v>622</v>
      </c>
      <c r="C12" s="22" t="s">
        <v>134</v>
      </c>
      <c r="D12" s="23" t="s">
        <v>144</v>
      </c>
    </row>
    <row r="13" spans="1:4">
      <c r="A13" s="22" t="s">
        <v>657</v>
      </c>
      <c r="C13" s="22" t="s">
        <v>134</v>
      </c>
      <c r="D13" s="23" t="s">
        <v>145</v>
      </c>
    </row>
    <row r="14" spans="1:4">
      <c r="A14" s="22" t="s">
        <v>720</v>
      </c>
      <c r="C14" s="22" t="s">
        <v>134</v>
      </c>
      <c r="D14" s="23" t="s">
        <v>146</v>
      </c>
    </row>
    <row r="15" spans="1:4">
      <c r="A15" s="22" t="s">
        <v>775</v>
      </c>
      <c r="C15" s="22" t="s">
        <v>134</v>
      </c>
      <c r="D15" s="23" t="s">
        <v>147</v>
      </c>
    </row>
    <row r="16" spans="1:4">
      <c r="A16" s="22" t="s">
        <v>838</v>
      </c>
      <c r="C16" s="22" t="s">
        <v>134</v>
      </c>
      <c r="D16" s="23" t="s">
        <v>148</v>
      </c>
    </row>
    <row r="17" spans="1:4">
      <c r="A17" s="22" t="s">
        <v>872</v>
      </c>
      <c r="C17" s="22" t="s">
        <v>134</v>
      </c>
      <c r="D17" s="23" t="s">
        <v>149</v>
      </c>
    </row>
    <row r="18" spans="1:4">
      <c r="A18" s="22" t="s">
        <v>903</v>
      </c>
      <c r="C18" s="22" t="s">
        <v>134</v>
      </c>
      <c r="D18" s="23" t="s">
        <v>150</v>
      </c>
    </row>
    <row r="19" spans="1:4">
      <c r="A19" s="22" t="s">
        <v>918</v>
      </c>
      <c r="C19" s="22" t="s">
        <v>134</v>
      </c>
      <c r="D19" s="23" t="s">
        <v>151</v>
      </c>
    </row>
    <row r="20" spans="1:4">
      <c r="A20" s="22" t="s">
        <v>938</v>
      </c>
      <c r="C20" s="22" t="s">
        <v>134</v>
      </c>
      <c r="D20" s="23" t="s">
        <v>152</v>
      </c>
    </row>
    <row r="21" spans="1:4">
      <c r="A21" s="22" t="s">
        <v>955</v>
      </c>
      <c r="C21" s="22" t="s">
        <v>134</v>
      </c>
      <c r="D21" s="23" t="s">
        <v>153</v>
      </c>
    </row>
    <row r="22" spans="1:4">
      <c r="A22" s="22" t="s">
        <v>982</v>
      </c>
      <c r="C22" s="22" t="s">
        <v>134</v>
      </c>
      <c r="D22" s="23" t="s">
        <v>154</v>
      </c>
    </row>
    <row r="23" spans="1:4">
      <c r="A23" s="22" t="s">
        <v>1057</v>
      </c>
      <c r="C23" s="22" t="s">
        <v>134</v>
      </c>
      <c r="D23" s="23" t="s">
        <v>155</v>
      </c>
    </row>
    <row r="24" spans="1:4">
      <c r="A24" s="22" t="s">
        <v>1099</v>
      </c>
      <c r="C24" s="22" t="s">
        <v>134</v>
      </c>
      <c r="D24" s="23" t="s">
        <v>156</v>
      </c>
    </row>
    <row r="25" spans="1:4">
      <c r="A25" s="22" t="s">
        <v>1133</v>
      </c>
      <c r="C25" s="22" t="s">
        <v>134</v>
      </c>
      <c r="D25" s="23" t="s">
        <v>157</v>
      </c>
    </row>
    <row r="26" spans="1:4">
      <c r="A26" s="22" t="s">
        <v>1187</v>
      </c>
      <c r="C26" s="22" t="s">
        <v>134</v>
      </c>
      <c r="D26" s="23" t="s">
        <v>158</v>
      </c>
    </row>
    <row r="27" spans="1:4">
      <c r="A27" s="22" t="s">
        <v>1215</v>
      </c>
      <c r="C27" s="22" t="s">
        <v>134</v>
      </c>
      <c r="D27" s="23" t="s">
        <v>159</v>
      </c>
    </row>
    <row r="28" spans="1:4">
      <c r="A28" s="22" t="s">
        <v>1235</v>
      </c>
      <c r="C28" s="22" t="s">
        <v>134</v>
      </c>
      <c r="D28" s="23" t="s">
        <v>160</v>
      </c>
    </row>
    <row r="29" spans="1:4">
      <c r="A29" s="22" t="s">
        <v>1262</v>
      </c>
      <c r="C29" s="22" t="s">
        <v>134</v>
      </c>
      <c r="D29" s="23" t="s">
        <v>161</v>
      </c>
    </row>
    <row r="30" spans="1:4">
      <c r="A30" s="22" t="s">
        <v>1306</v>
      </c>
      <c r="C30" s="22" t="s">
        <v>134</v>
      </c>
      <c r="D30" s="23" t="s">
        <v>162</v>
      </c>
    </row>
    <row r="31" spans="1:4">
      <c r="A31" s="22" t="s">
        <v>1347</v>
      </c>
      <c r="C31" s="22" t="s">
        <v>134</v>
      </c>
      <c r="D31" s="23" t="s">
        <v>163</v>
      </c>
    </row>
    <row r="32" spans="1:4">
      <c r="A32" s="22" t="s">
        <v>1385</v>
      </c>
      <c r="C32" s="22" t="s">
        <v>134</v>
      </c>
      <c r="D32" s="23" t="s">
        <v>164</v>
      </c>
    </row>
    <row r="33" spans="1:4">
      <c r="A33" s="22" t="s">
        <v>1414</v>
      </c>
      <c r="C33" s="22" t="s">
        <v>134</v>
      </c>
      <c r="D33" s="23" t="s">
        <v>165</v>
      </c>
    </row>
    <row r="34" spans="1:4">
      <c r="A34" s="22" t="s">
        <v>1432</v>
      </c>
      <c r="C34" s="22" t="s">
        <v>134</v>
      </c>
      <c r="D34" s="23" t="s">
        <v>166</v>
      </c>
    </row>
    <row r="35" spans="1:4">
      <c r="A35" s="22" t="s">
        <v>1451</v>
      </c>
      <c r="C35" s="22" t="s">
        <v>134</v>
      </c>
      <c r="D35" s="23" t="s">
        <v>167</v>
      </c>
    </row>
    <row r="36" spans="1:4">
      <c r="A36" s="22" t="s">
        <v>1479</v>
      </c>
      <c r="C36" s="22" t="s">
        <v>134</v>
      </c>
      <c r="D36" s="23" t="s">
        <v>168</v>
      </c>
    </row>
    <row r="37" spans="1:4">
      <c r="A37" s="22" t="s">
        <v>1502</v>
      </c>
      <c r="C37" s="22" t="s">
        <v>134</v>
      </c>
      <c r="D37" s="23" t="s">
        <v>169</v>
      </c>
    </row>
    <row r="38" spans="1:4">
      <c r="A38" s="22" t="s">
        <v>1522</v>
      </c>
      <c r="C38" s="22" t="s">
        <v>134</v>
      </c>
      <c r="D38" s="23" t="s">
        <v>170</v>
      </c>
    </row>
    <row r="39" spans="1:4">
      <c r="A39" s="22" t="s">
        <v>1547</v>
      </c>
      <c r="C39" s="22" t="s">
        <v>134</v>
      </c>
      <c r="D39" s="23" t="s">
        <v>171</v>
      </c>
    </row>
    <row r="40" spans="1:4">
      <c r="A40" s="22" t="s">
        <v>1565</v>
      </c>
      <c r="C40" s="22" t="s">
        <v>134</v>
      </c>
      <c r="D40" s="23" t="s">
        <v>172</v>
      </c>
    </row>
    <row r="41" spans="1:4">
      <c r="A41" s="22" t="s">
        <v>1585</v>
      </c>
      <c r="C41" s="22" t="s">
        <v>134</v>
      </c>
      <c r="D41" s="23" t="s">
        <v>173</v>
      </c>
    </row>
    <row r="42" spans="1:4">
      <c r="A42" s="22" t="s">
        <v>1620</v>
      </c>
      <c r="C42" s="22" t="s">
        <v>134</v>
      </c>
      <c r="D42" s="23" t="s">
        <v>174</v>
      </c>
    </row>
    <row r="43" spans="1:4">
      <c r="A43" s="22" t="s">
        <v>1680</v>
      </c>
      <c r="C43" s="22" t="s">
        <v>134</v>
      </c>
      <c r="D43" s="23" t="s">
        <v>175</v>
      </c>
    </row>
    <row r="44" spans="1:4">
      <c r="A44" s="22" t="s">
        <v>1701</v>
      </c>
      <c r="C44" s="22" t="s">
        <v>134</v>
      </c>
      <c r="D44" s="23" t="s">
        <v>176</v>
      </c>
    </row>
    <row r="45" spans="1:4">
      <c r="A45" s="22" t="s">
        <v>1723</v>
      </c>
      <c r="C45" s="22" t="s">
        <v>134</v>
      </c>
      <c r="D45" s="23" t="s">
        <v>177</v>
      </c>
    </row>
    <row r="46" spans="1:4">
      <c r="A46" s="22" t="s">
        <v>1766</v>
      </c>
      <c r="C46" s="22" t="s">
        <v>134</v>
      </c>
      <c r="D46" s="23" t="s">
        <v>178</v>
      </c>
    </row>
    <row r="47" spans="1:4">
      <c r="A47" s="22" t="s">
        <v>1785</v>
      </c>
      <c r="C47" s="22" t="s">
        <v>134</v>
      </c>
      <c r="D47" s="23" t="s">
        <v>179</v>
      </c>
    </row>
    <row r="48" spans="1:4">
      <c r="A48" s="22" t="s">
        <v>1811</v>
      </c>
      <c r="C48" s="22" t="s">
        <v>134</v>
      </c>
      <c r="D48" s="23" t="s">
        <v>180</v>
      </c>
    </row>
    <row r="49" spans="1:4" ht="14.25" thickBot="1">
      <c r="A49" s="24" t="s">
        <v>1855</v>
      </c>
      <c r="C49" s="22" t="s">
        <v>134</v>
      </c>
      <c r="D49" s="23" t="s">
        <v>181</v>
      </c>
    </row>
    <row r="50" spans="1:4">
      <c r="C50" s="22" t="s">
        <v>134</v>
      </c>
      <c r="D50" s="23" t="s">
        <v>182</v>
      </c>
    </row>
    <row r="51" spans="1:4">
      <c r="C51" s="22" t="s">
        <v>134</v>
      </c>
      <c r="D51" s="23" t="s">
        <v>183</v>
      </c>
    </row>
    <row r="52" spans="1:4">
      <c r="C52" s="22" t="s">
        <v>134</v>
      </c>
      <c r="D52" s="23" t="s">
        <v>184</v>
      </c>
    </row>
    <row r="53" spans="1:4">
      <c r="C53" s="22" t="s">
        <v>134</v>
      </c>
      <c r="D53" s="23" t="s">
        <v>185</v>
      </c>
    </row>
    <row r="54" spans="1:4">
      <c r="C54" s="22" t="s">
        <v>134</v>
      </c>
      <c r="D54" s="23" t="s">
        <v>186</v>
      </c>
    </row>
    <row r="55" spans="1:4">
      <c r="C55" s="22" t="s">
        <v>134</v>
      </c>
      <c r="D55" s="23" t="s">
        <v>187</v>
      </c>
    </row>
    <row r="56" spans="1:4">
      <c r="C56" s="22" t="s">
        <v>134</v>
      </c>
      <c r="D56" s="23" t="s">
        <v>188</v>
      </c>
    </row>
    <row r="57" spans="1:4">
      <c r="C57" s="22" t="s">
        <v>134</v>
      </c>
      <c r="D57" s="23" t="s">
        <v>189</v>
      </c>
    </row>
    <row r="58" spans="1:4">
      <c r="C58" s="22" t="s">
        <v>134</v>
      </c>
      <c r="D58" s="23" t="s">
        <v>190</v>
      </c>
    </row>
    <row r="59" spans="1:4">
      <c r="C59" s="22" t="s">
        <v>134</v>
      </c>
      <c r="D59" s="23" t="s">
        <v>191</v>
      </c>
    </row>
    <row r="60" spans="1:4">
      <c r="C60" s="22" t="s">
        <v>134</v>
      </c>
      <c r="D60" s="23" t="s">
        <v>192</v>
      </c>
    </row>
    <row r="61" spans="1:4">
      <c r="C61" s="22" t="s">
        <v>134</v>
      </c>
      <c r="D61" s="23" t="s">
        <v>193</v>
      </c>
    </row>
    <row r="62" spans="1:4">
      <c r="C62" s="22" t="s">
        <v>134</v>
      </c>
      <c r="D62" s="23" t="s">
        <v>194</v>
      </c>
    </row>
    <row r="63" spans="1:4">
      <c r="C63" s="22" t="s">
        <v>134</v>
      </c>
      <c r="D63" s="23" t="s">
        <v>195</v>
      </c>
    </row>
    <row r="64" spans="1:4">
      <c r="C64" s="22" t="s">
        <v>134</v>
      </c>
      <c r="D64" s="23" t="s">
        <v>196</v>
      </c>
    </row>
    <row r="65" spans="3:4">
      <c r="C65" s="22" t="s">
        <v>134</v>
      </c>
      <c r="D65" s="23" t="s">
        <v>197</v>
      </c>
    </row>
    <row r="66" spans="3:4">
      <c r="C66" s="22" t="s">
        <v>134</v>
      </c>
      <c r="D66" s="23" t="s">
        <v>198</v>
      </c>
    </row>
    <row r="67" spans="3:4">
      <c r="C67" s="22" t="s">
        <v>134</v>
      </c>
      <c r="D67" s="23" t="s">
        <v>199</v>
      </c>
    </row>
    <row r="68" spans="3:4">
      <c r="C68" s="22" t="s">
        <v>134</v>
      </c>
      <c r="D68" s="23" t="s">
        <v>200</v>
      </c>
    </row>
    <row r="69" spans="3:4">
      <c r="C69" s="22" t="s">
        <v>134</v>
      </c>
      <c r="D69" s="23" t="s">
        <v>201</v>
      </c>
    </row>
    <row r="70" spans="3:4">
      <c r="C70" s="22" t="s">
        <v>134</v>
      </c>
      <c r="D70" s="23" t="s">
        <v>202</v>
      </c>
    </row>
    <row r="71" spans="3:4">
      <c r="C71" s="22" t="s">
        <v>134</v>
      </c>
      <c r="D71" s="23" t="s">
        <v>203</v>
      </c>
    </row>
    <row r="72" spans="3:4">
      <c r="C72" s="22" t="s">
        <v>134</v>
      </c>
      <c r="D72" s="23" t="s">
        <v>204</v>
      </c>
    </row>
    <row r="73" spans="3:4">
      <c r="C73" s="22" t="s">
        <v>134</v>
      </c>
      <c r="D73" s="23" t="s">
        <v>205</v>
      </c>
    </row>
    <row r="74" spans="3:4">
      <c r="C74" s="22" t="s">
        <v>134</v>
      </c>
      <c r="D74" s="23" t="s">
        <v>206</v>
      </c>
    </row>
    <row r="75" spans="3:4">
      <c r="C75" s="22" t="s">
        <v>134</v>
      </c>
      <c r="D75" s="23" t="s">
        <v>207</v>
      </c>
    </row>
    <row r="76" spans="3:4">
      <c r="C76" s="22" t="s">
        <v>134</v>
      </c>
      <c r="D76" s="23" t="s">
        <v>208</v>
      </c>
    </row>
    <row r="77" spans="3:4">
      <c r="C77" s="22" t="s">
        <v>134</v>
      </c>
      <c r="D77" s="23" t="s">
        <v>209</v>
      </c>
    </row>
    <row r="78" spans="3:4">
      <c r="C78" s="22" t="s">
        <v>134</v>
      </c>
      <c r="D78" s="23" t="s">
        <v>210</v>
      </c>
    </row>
    <row r="79" spans="3:4">
      <c r="C79" s="22" t="s">
        <v>134</v>
      </c>
      <c r="D79" s="23" t="s">
        <v>211</v>
      </c>
    </row>
    <row r="80" spans="3:4">
      <c r="C80" s="22" t="s">
        <v>134</v>
      </c>
      <c r="D80" s="23" t="s">
        <v>212</v>
      </c>
    </row>
    <row r="81" spans="3:4">
      <c r="C81" s="22" t="s">
        <v>134</v>
      </c>
      <c r="D81" s="23" t="s">
        <v>213</v>
      </c>
    </row>
    <row r="82" spans="3:4">
      <c r="C82" s="22" t="s">
        <v>134</v>
      </c>
      <c r="D82" s="23" t="s">
        <v>214</v>
      </c>
    </row>
    <row r="83" spans="3:4">
      <c r="C83" s="22" t="s">
        <v>134</v>
      </c>
      <c r="D83" s="23" t="s">
        <v>215</v>
      </c>
    </row>
    <row r="84" spans="3:4">
      <c r="C84" s="22" t="s">
        <v>134</v>
      </c>
      <c r="D84" s="23" t="s">
        <v>216</v>
      </c>
    </row>
    <row r="85" spans="3:4">
      <c r="C85" s="22" t="s">
        <v>134</v>
      </c>
      <c r="D85" s="23" t="s">
        <v>217</v>
      </c>
    </row>
    <row r="86" spans="3:4">
      <c r="C86" s="22" t="s">
        <v>134</v>
      </c>
      <c r="D86" s="23" t="s">
        <v>218</v>
      </c>
    </row>
    <row r="87" spans="3:4">
      <c r="C87" s="22" t="s">
        <v>134</v>
      </c>
      <c r="D87" s="23" t="s">
        <v>219</v>
      </c>
    </row>
    <row r="88" spans="3:4">
      <c r="C88" s="22" t="s">
        <v>134</v>
      </c>
      <c r="D88" s="23" t="s">
        <v>220</v>
      </c>
    </row>
    <row r="89" spans="3:4">
      <c r="C89" s="22" t="s">
        <v>134</v>
      </c>
      <c r="D89" s="23" t="s">
        <v>221</v>
      </c>
    </row>
    <row r="90" spans="3:4">
      <c r="C90" s="22" t="s">
        <v>134</v>
      </c>
      <c r="D90" s="23" t="s">
        <v>222</v>
      </c>
    </row>
    <row r="91" spans="3:4">
      <c r="C91" s="22" t="s">
        <v>134</v>
      </c>
      <c r="D91" s="23" t="s">
        <v>223</v>
      </c>
    </row>
    <row r="92" spans="3:4">
      <c r="C92" s="22" t="s">
        <v>134</v>
      </c>
      <c r="D92" s="23" t="s">
        <v>224</v>
      </c>
    </row>
    <row r="93" spans="3:4">
      <c r="C93" s="22" t="s">
        <v>134</v>
      </c>
      <c r="D93" s="23" t="s">
        <v>225</v>
      </c>
    </row>
    <row r="94" spans="3:4">
      <c r="C94" s="22" t="s">
        <v>134</v>
      </c>
      <c r="D94" s="23" t="s">
        <v>226</v>
      </c>
    </row>
    <row r="95" spans="3:4">
      <c r="C95" s="22" t="s">
        <v>134</v>
      </c>
      <c r="D95" s="23" t="s">
        <v>227</v>
      </c>
    </row>
    <row r="96" spans="3:4">
      <c r="C96" s="22" t="s">
        <v>134</v>
      </c>
      <c r="D96" s="23" t="s">
        <v>228</v>
      </c>
    </row>
    <row r="97" spans="3:4">
      <c r="C97" s="22" t="s">
        <v>134</v>
      </c>
      <c r="D97" s="23" t="s">
        <v>229</v>
      </c>
    </row>
    <row r="98" spans="3:4">
      <c r="C98" s="22" t="s">
        <v>134</v>
      </c>
      <c r="D98" s="23" t="s">
        <v>230</v>
      </c>
    </row>
    <row r="99" spans="3:4">
      <c r="C99" s="22" t="s">
        <v>134</v>
      </c>
      <c r="D99" s="23" t="s">
        <v>231</v>
      </c>
    </row>
    <row r="100" spans="3:4">
      <c r="C100" s="22" t="s">
        <v>134</v>
      </c>
      <c r="D100" s="23" t="s">
        <v>232</v>
      </c>
    </row>
    <row r="101" spans="3:4">
      <c r="C101" s="22" t="s">
        <v>134</v>
      </c>
      <c r="D101" s="23" t="s">
        <v>233</v>
      </c>
    </row>
    <row r="102" spans="3:4">
      <c r="C102" s="22" t="s">
        <v>134</v>
      </c>
      <c r="D102" s="23" t="s">
        <v>234</v>
      </c>
    </row>
    <row r="103" spans="3:4">
      <c r="C103" s="22" t="s">
        <v>134</v>
      </c>
      <c r="D103" s="23" t="s">
        <v>235</v>
      </c>
    </row>
    <row r="104" spans="3:4">
      <c r="C104" s="22" t="s">
        <v>134</v>
      </c>
      <c r="D104" s="23" t="s">
        <v>236</v>
      </c>
    </row>
    <row r="105" spans="3:4">
      <c r="C105" s="22" t="s">
        <v>134</v>
      </c>
      <c r="D105" s="23" t="s">
        <v>237</v>
      </c>
    </row>
    <row r="106" spans="3:4">
      <c r="C106" s="22" t="s">
        <v>134</v>
      </c>
      <c r="D106" s="23" t="s">
        <v>238</v>
      </c>
    </row>
    <row r="107" spans="3:4">
      <c r="C107" s="22" t="s">
        <v>134</v>
      </c>
      <c r="D107" s="23" t="s">
        <v>239</v>
      </c>
    </row>
    <row r="108" spans="3:4">
      <c r="C108" s="22" t="s">
        <v>134</v>
      </c>
      <c r="D108" s="23" t="s">
        <v>240</v>
      </c>
    </row>
    <row r="109" spans="3:4">
      <c r="C109" s="22" t="s">
        <v>134</v>
      </c>
      <c r="D109" s="23" t="s">
        <v>241</v>
      </c>
    </row>
    <row r="110" spans="3:4">
      <c r="C110" s="22" t="s">
        <v>134</v>
      </c>
      <c r="D110" s="23" t="s">
        <v>242</v>
      </c>
    </row>
    <row r="111" spans="3:4">
      <c r="C111" s="22" t="s">
        <v>134</v>
      </c>
      <c r="D111" s="23" t="s">
        <v>243</v>
      </c>
    </row>
    <row r="112" spans="3:4">
      <c r="C112" s="22" t="s">
        <v>134</v>
      </c>
      <c r="D112" s="23" t="s">
        <v>244</v>
      </c>
    </row>
    <row r="113" spans="3:4">
      <c r="C113" s="22" t="s">
        <v>134</v>
      </c>
      <c r="D113" s="23" t="s">
        <v>245</v>
      </c>
    </row>
    <row r="114" spans="3:4">
      <c r="C114" s="22" t="s">
        <v>134</v>
      </c>
      <c r="D114" s="23" t="s">
        <v>246</v>
      </c>
    </row>
    <row r="115" spans="3:4">
      <c r="C115" s="22" t="s">
        <v>134</v>
      </c>
      <c r="D115" s="23" t="s">
        <v>247</v>
      </c>
    </row>
    <row r="116" spans="3:4">
      <c r="C116" s="22" t="s">
        <v>134</v>
      </c>
      <c r="D116" s="23" t="s">
        <v>248</v>
      </c>
    </row>
    <row r="117" spans="3:4">
      <c r="C117" s="22" t="s">
        <v>134</v>
      </c>
      <c r="D117" s="23" t="s">
        <v>249</v>
      </c>
    </row>
    <row r="118" spans="3:4">
      <c r="C118" s="22" t="s">
        <v>134</v>
      </c>
      <c r="D118" s="23" t="s">
        <v>250</v>
      </c>
    </row>
    <row r="119" spans="3:4">
      <c r="C119" s="22" t="s">
        <v>134</v>
      </c>
      <c r="D119" s="23" t="s">
        <v>251</v>
      </c>
    </row>
    <row r="120" spans="3:4">
      <c r="C120" s="22" t="s">
        <v>134</v>
      </c>
      <c r="D120" s="23" t="s">
        <v>252</v>
      </c>
    </row>
    <row r="121" spans="3:4">
      <c r="C121" s="22" t="s">
        <v>134</v>
      </c>
      <c r="D121" s="23" t="s">
        <v>253</v>
      </c>
    </row>
    <row r="122" spans="3:4">
      <c r="C122" s="22" t="s">
        <v>134</v>
      </c>
      <c r="D122" s="23" t="s">
        <v>254</v>
      </c>
    </row>
    <row r="123" spans="3:4">
      <c r="C123" s="22" t="s">
        <v>134</v>
      </c>
      <c r="D123" s="23" t="s">
        <v>255</v>
      </c>
    </row>
    <row r="124" spans="3:4">
      <c r="C124" s="22" t="s">
        <v>134</v>
      </c>
      <c r="D124" s="23" t="s">
        <v>256</v>
      </c>
    </row>
    <row r="125" spans="3:4">
      <c r="C125" s="22" t="s">
        <v>134</v>
      </c>
      <c r="D125" s="23" t="s">
        <v>257</v>
      </c>
    </row>
    <row r="126" spans="3:4">
      <c r="C126" s="22" t="s">
        <v>134</v>
      </c>
      <c r="D126" s="23" t="s">
        <v>258</v>
      </c>
    </row>
    <row r="127" spans="3:4">
      <c r="C127" s="22" t="s">
        <v>134</v>
      </c>
      <c r="D127" s="23" t="s">
        <v>259</v>
      </c>
    </row>
    <row r="128" spans="3:4">
      <c r="C128" s="22" t="s">
        <v>134</v>
      </c>
      <c r="D128" s="23" t="s">
        <v>260</v>
      </c>
    </row>
    <row r="129" spans="3:4">
      <c r="C129" s="22" t="s">
        <v>134</v>
      </c>
      <c r="D129" s="23" t="s">
        <v>261</v>
      </c>
    </row>
    <row r="130" spans="3:4">
      <c r="C130" s="22" t="s">
        <v>134</v>
      </c>
      <c r="D130" s="23" t="s">
        <v>262</v>
      </c>
    </row>
    <row r="131" spans="3:4">
      <c r="C131" s="22" t="s">
        <v>134</v>
      </c>
      <c r="D131" s="23" t="s">
        <v>263</v>
      </c>
    </row>
    <row r="132" spans="3:4">
      <c r="C132" s="22" t="s">
        <v>134</v>
      </c>
      <c r="D132" s="23" t="s">
        <v>264</v>
      </c>
    </row>
    <row r="133" spans="3:4">
      <c r="C133" s="22" t="s">
        <v>134</v>
      </c>
      <c r="D133" s="23" t="s">
        <v>265</v>
      </c>
    </row>
    <row r="134" spans="3:4">
      <c r="C134" s="22" t="s">
        <v>134</v>
      </c>
      <c r="D134" s="23" t="s">
        <v>266</v>
      </c>
    </row>
    <row r="135" spans="3:4">
      <c r="C135" s="22" t="s">
        <v>134</v>
      </c>
      <c r="D135" s="23" t="s">
        <v>267</v>
      </c>
    </row>
    <row r="136" spans="3:4">
      <c r="C136" s="22" t="s">
        <v>134</v>
      </c>
      <c r="D136" s="23" t="s">
        <v>268</v>
      </c>
    </row>
    <row r="137" spans="3:4">
      <c r="C137" s="22" t="s">
        <v>134</v>
      </c>
      <c r="D137" s="23" t="s">
        <v>269</v>
      </c>
    </row>
    <row r="138" spans="3:4">
      <c r="C138" s="22" t="s">
        <v>134</v>
      </c>
      <c r="D138" s="23" t="s">
        <v>270</v>
      </c>
    </row>
    <row r="139" spans="3:4">
      <c r="C139" s="22" t="s">
        <v>134</v>
      </c>
      <c r="D139" s="23" t="s">
        <v>271</v>
      </c>
    </row>
    <row r="140" spans="3:4">
      <c r="C140" s="22" t="s">
        <v>134</v>
      </c>
      <c r="D140" s="23" t="s">
        <v>272</v>
      </c>
    </row>
    <row r="141" spans="3:4">
      <c r="C141" s="22" t="s">
        <v>134</v>
      </c>
      <c r="D141" s="23" t="s">
        <v>273</v>
      </c>
    </row>
    <row r="142" spans="3:4">
      <c r="C142" s="22" t="s">
        <v>134</v>
      </c>
      <c r="D142" s="23" t="s">
        <v>274</v>
      </c>
    </row>
    <row r="143" spans="3:4">
      <c r="C143" s="22" t="s">
        <v>134</v>
      </c>
      <c r="D143" s="23" t="s">
        <v>275</v>
      </c>
    </row>
    <row r="144" spans="3:4">
      <c r="C144" s="22" t="s">
        <v>134</v>
      </c>
      <c r="D144" s="23" t="s">
        <v>276</v>
      </c>
    </row>
    <row r="145" spans="3:4">
      <c r="C145" s="22" t="s">
        <v>134</v>
      </c>
      <c r="D145" s="23" t="s">
        <v>277</v>
      </c>
    </row>
    <row r="146" spans="3:4">
      <c r="C146" s="22" t="s">
        <v>134</v>
      </c>
      <c r="D146" s="23" t="s">
        <v>278</v>
      </c>
    </row>
    <row r="147" spans="3:4">
      <c r="C147" s="22" t="s">
        <v>134</v>
      </c>
      <c r="D147" s="23" t="s">
        <v>279</v>
      </c>
    </row>
    <row r="148" spans="3:4">
      <c r="C148" s="22" t="s">
        <v>134</v>
      </c>
      <c r="D148" s="23" t="s">
        <v>280</v>
      </c>
    </row>
    <row r="149" spans="3:4">
      <c r="C149" s="22" t="s">
        <v>134</v>
      </c>
      <c r="D149" s="23" t="s">
        <v>281</v>
      </c>
    </row>
    <row r="150" spans="3:4">
      <c r="C150" s="22" t="s">
        <v>134</v>
      </c>
      <c r="D150" s="23" t="s">
        <v>282</v>
      </c>
    </row>
    <row r="151" spans="3:4">
      <c r="C151" s="22" t="s">
        <v>134</v>
      </c>
      <c r="D151" s="23" t="s">
        <v>283</v>
      </c>
    </row>
    <row r="152" spans="3:4">
      <c r="C152" s="22" t="s">
        <v>134</v>
      </c>
      <c r="D152" s="23" t="s">
        <v>284</v>
      </c>
    </row>
    <row r="153" spans="3:4">
      <c r="C153" s="22" t="s">
        <v>134</v>
      </c>
      <c r="D153" s="23" t="s">
        <v>285</v>
      </c>
    </row>
    <row r="154" spans="3:4">
      <c r="C154" s="22" t="s">
        <v>134</v>
      </c>
      <c r="D154" s="23" t="s">
        <v>286</v>
      </c>
    </row>
    <row r="155" spans="3:4">
      <c r="C155" s="22" t="s">
        <v>134</v>
      </c>
      <c r="D155" s="23" t="s">
        <v>287</v>
      </c>
    </row>
    <row r="156" spans="3:4">
      <c r="C156" s="22" t="s">
        <v>134</v>
      </c>
      <c r="D156" s="23" t="s">
        <v>288</v>
      </c>
    </row>
    <row r="157" spans="3:4">
      <c r="C157" s="22" t="s">
        <v>134</v>
      </c>
      <c r="D157" s="23" t="s">
        <v>289</v>
      </c>
    </row>
    <row r="158" spans="3:4">
      <c r="C158" s="22" t="s">
        <v>134</v>
      </c>
      <c r="D158" s="23" t="s">
        <v>290</v>
      </c>
    </row>
    <row r="159" spans="3:4">
      <c r="C159" s="22" t="s">
        <v>134</v>
      </c>
      <c r="D159" s="23" t="s">
        <v>291</v>
      </c>
    </row>
    <row r="160" spans="3:4">
      <c r="C160" s="22" t="s">
        <v>134</v>
      </c>
      <c r="D160" s="23" t="s">
        <v>292</v>
      </c>
    </row>
    <row r="161" spans="3:4">
      <c r="C161" s="22" t="s">
        <v>134</v>
      </c>
      <c r="D161" s="23" t="s">
        <v>293</v>
      </c>
    </row>
    <row r="162" spans="3:4">
      <c r="C162" s="22" t="s">
        <v>134</v>
      </c>
      <c r="D162" s="23" t="s">
        <v>294</v>
      </c>
    </row>
    <row r="163" spans="3:4">
      <c r="C163" s="22" t="s">
        <v>134</v>
      </c>
      <c r="D163" s="23" t="s">
        <v>295</v>
      </c>
    </row>
    <row r="164" spans="3:4">
      <c r="C164" s="22" t="s">
        <v>134</v>
      </c>
      <c r="D164" s="23" t="s">
        <v>296</v>
      </c>
    </row>
    <row r="165" spans="3:4">
      <c r="C165" s="22" t="s">
        <v>134</v>
      </c>
      <c r="D165" s="23" t="s">
        <v>297</v>
      </c>
    </row>
    <row r="166" spans="3:4">
      <c r="C166" s="22" t="s">
        <v>134</v>
      </c>
      <c r="D166" s="23" t="s">
        <v>298</v>
      </c>
    </row>
    <row r="167" spans="3:4">
      <c r="C167" s="22" t="s">
        <v>134</v>
      </c>
      <c r="D167" s="23" t="s">
        <v>299</v>
      </c>
    </row>
    <row r="168" spans="3:4">
      <c r="C168" s="22" t="s">
        <v>134</v>
      </c>
      <c r="D168" s="23" t="s">
        <v>300</v>
      </c>
    </row>
    <row r="169" spans="3:4">
      <c r="C169" s="22" t="s">
        <v>134</v>
      </c>
      <c r="D169" s="23" t="s">
        <v>301</v>
      </c>
    </row>
    <row r="170" spans="3:4">
      <c r="C170" s="22" t="s">
        <v>134</v>
      </c>
      <c r="D170" s="23" t="s">
        <v>302</v>
      </c>
    </row>
    <row r="171" spans="3:4">
      <c r="C171" s="22" t="s">
        <v>134</v>
      </c>
      <c r="D171" s="23" t="s">
        <v>303</v>
      </c>
    </row>
    <row r="172" spans="3:4">
      <c r="C172" s="22" t="s">
        <v>134</v>
      </c>
      <c r="D172" s="23" t="s">
        <v>304</v>
      </c>
    </row>
    <row r="173" spans="3:4">
      <c r="C173" s="22" t="s">
        <v>134</v>
      </c>
      <c r="D173" s="23" t="s">
        <v>305</v>
      </c>
    </row>
    <row r="174" spans="3:4">
      <c r="C174" s="22" t="s">
        <v>134</v>
      </c>
      <c r="D174" s="23" t="s">
        <v>306</v>
      </c>
    </row>
    <row r="175" spans="3:4">
      <c r="C175" s="22" t="s">
        <v>134</v>
      </c>
      <c r="D175" s="23" t="s">
        <v>307</v>
      </c>
    </row>
    <row r="176" spans="3:4">
      <c r="C176" s="22" t="s">
        <v>134</v>
      </c>
      <c r="D176" s="23" t="s">
        <v>308</v>
      </c>
    </row>
    <row r="177" spans="3:4">
      <c r="C177" s="22" t="s">
        <v>134</v>
      </c>
      <c r="D177" s="23" t="s">
        <v>309</v>
      </c>
    </row>
    <row r="178" spans="3:4">
      <c r="C178" s="22" t="s">
        <v>134</v>
      </c>
      <c r="D178" s="23" t="s">
        <v>310</v>
      </c>
    </row>
    <row r="179" spans="3:4">
      <c r="C179" s="22" t="s">
        <v>134</v>
      </c>
      <c r="D179" s="23" t="s">
        <v>311</v>
      </c>
    </row>
    <row r="180" spans="3:4">
      <c r="C180" s="22" t="s">
        <v>134</v>
      </c>
      <c r="D180" s="23" t="s">
        <v>312</v>
      </c>
    </row>
    <row r="181" spans="3:4">
      <c r="C181" s="22" t="s">
        <v>134</v>
      </c>
      <c r="D181" s="23" t="s">
        <v>313</v>
      </c>
    </row>
    <row r="182" spans="3:4">
      <c r="C182" s="22" t="s">
        <v>134</v>
      </c>
      <c r="D182" s="23" t="s">
        <v>314</v>
      </c>
    </row>
    <row r="183" spans="3:4">
      <c r="C183" s="22" t="s">
        <v>134</v>
      </c>
      <c r="D183" s="23" t="s">
        <v>315</v>
      </c>
    </row>
    <row r="184" spans="3:4">
      <c r="C184" s="22" t="s">
        <v>134</v>
      </c>
      <c r="D184" s="23" t="s">
        <v>316</v>
      </c>
    </row>
    <row r="185" spans="3:4">
      <c r="C185" s="22" t="s">
        <v>134</v>
      </c>
      <c r="D185" s="23" t="s">
        <v>317</v>
      </c>
    </row>
    <row r="186" spans="3:4">
      <c r="C186" s="22" t="s">
        <v>134</v>
      </c>
      <c r="D186" s="23" t="s">
        <v>318</v>
      </c>
    </row>
    <row r="187" spans="3:4">
      <c r="C187" s="22" t="s">
        <v>134</v>
      </c>
      <c r="D187" s="23" t="s">
        <v>319</v>
      </c>
    </row>
    <row r="188" spans="3:4">
      <c r="C188" s="22" t="s">
        <v>320</v>
      </c>
      <c r="D188" s="23" t="s">
        <v>321</v>
      </c>
    </row>
    <row r="189" spans="3:4">
      <c r="C189" s="22" t="s">
        <v>320</v>
      </c>
      <c r="D189" s="23" t="s">
        <v>322</v>
      </c>
    </row>
    <row r="190" spans="3:4">
      <c r="C190" s="22" t="s">
        <v>320</v>
      </c>
      <c r="D190" s="23" t="s">
        <v>323</v>
      </c>
    </row>
    <row r="191" spans="3:4">
      <c r="C191" s="22" t="s">
        <v>320</v>
      </c>
      <c r="D191" s="23" t="s">
        <v>324</v>
      </c>
    </row>
    <row r="192" spans="3:4">
      <c r="C192" s="22" t="s">
        <v>320</v>
      </c>
      <c r="D192" s="23" t="s">
        <v>325</v>
      </c>
    </row>
    <row r="193" spans="3:4">
      <c r="C193" s="22" t="s">
        <v>320</v>
      </c>
      <c r="D193" s="23" t="s">
        <v>326</v>
      </c>
    </row>
    <row r="194" spans="3:4">
      <c r="C194" s="22" t="s">
        <v>320</v>
      </c>
      <c r="D194" s="23" t="s">
        <v>327</v>
      </c>
    </row>
    <row r="195" spans="3:4">
      <c r="C195" s="22" t="s">
        <v>320</v>
      </c>
      <c r="D195" s="23" t="s">
        <v>328</v>
      </c>
    </row>
    <row r="196" spans="3:4">
      <c r="C196" s="22" t="s">
        <v>320</v>
      </c>
      <c r="D196" s="23" t="s">
        <v>329</v>
      </c>
    </row>
    <row r="197" spans="3:4">
      <c r="C197" s="22" t="s">
        <v>320</v>
      </c>
      <c r="D197" s="23" t="s">
        <v>330</v>
      </c>
    </row>
    <row r="198" spans="3:4">
      <c r="C198" s="22" t="s">
        <v>320</v>
      </c>
      <c r="D198" s="23" t="s">
        <v>331</v>
      </c>
    </row>
    <row r="199" spans="3:4">
      <c r="C199" s="22" t="s">
        <v>320</v>
      </c>
      <c r="D199" s="23" t="s">
        <v>332</v>
      </c>
    </row>
    <row r="200" spans="3:4">
      <c r="C200" s="22" t="s">
        <v>320</v>
      </c>
      <c r="D200" s="23" t="s">
        <v>333</v>
      </c>
    </row>
    <row r="201" spans="3:4">
      <c r="C201" s="22" t="s">
        <v>320</v>
      </c>
      <c r="D201" s="23" t="s">
        <v>334</v>
      </c>
    </row>
    <row r="202" spans="3:4">
      <c r="C202" s="22" t="s">
        <v>320</v>
      </c>
      <c r="D202" s="23" t="s">
        <v>335</v>
      </c>
    </row>
    <row r="203" spans="3:4">
      <c r="C203" s="22" t="s">
        <v>320</v>
      </c>
      <c r="D203" s="23" t="s">
        <v>336</v>
      </c>
    </row>
    <row r="204" spans="3:4">
      <c r="C204" s="22" t="s">
        <v>320</v>
      </c>
      <c r="D204" s="23" t="s">
        <v>337</v>
      </c>
    </row>
    <row r="205" spans="3:4">
      <c r="C205" s="22" t="s">
        <v>320</v>
      </c>
      <c r="D205" s="23" t="s">
        <v>338</v>
      </c>
    </row>
    <row r="206" spans="3:4">
      <c r="C206" s="22" t="s">
        <v>320</v>
      </c>
      <c r="D206" s="23" t="s">
        <v>339</v>
      </c>
    </row>
    <row r="207" spans="3:4">
      <c r="C207" s="22" t="s">
        <v>320</v>
      </c>
      <c r="D207" s="23" t="s">
        <v>340</v>
      </c>
    </row>
    <row r="208" spans="3:4">
      <c r="C208" s="22" t="s">
        <v>320</v>
      </c>
      <c r="D208" s="23" t="s">
        <v>341</v>
      </c>
    </row>
    <row r="209" spans="3:4">
      <c r="C209" s="22" t="s">
        <v>320</v>
      </c>
      <c r="D209" s="23" t="s">
        <v>342</v>
      </c>
    </row>
    <row r="210" spans="3:4">
      <c r="C210" s="22" t="s">
        <v>320</v>
      </c>
      <c r="D210" s="23" t="s">
        <v>343</v>
      </c>
    </row>
    <row r="211" spans="3:4">
      <c r="C211" s="22" t="s">
        <v>320</v>
      </c>
      <c r="D211" s="23" t="s">
        <v>344</v>
      </c>
    </row>
    <row r="212" spans="3:4">
      <c r="C212" s="22" t="s">
        <v>320</v>
      </c>
      <c r="D212" s="23" t="s">
        <v>345</v>
      </c>
    </row>
    <row r="213" spans="3:4">
      <c r="C213" s="22" t="s">
        <v>320</v>
      </c>
      <c r="D213" s="23" t="s">
        <v>346</v>
      </c>
    </row>
    <row r="214" spans="3:4">
      <c r="C214" s="22" t="s">
        <v>320</v>
      </c>
      <c r="D214" s="23" t="s">
        <v>347</v>
      </c>
    </row>
    <row r="215" spans="3:4">
      <c r="C215" s="22" t="s">
        <v>320</v>
      </c>
      <c r="D215" s="23" t="s">
        <v>348</v>
      </c>
    </row>
    <row r="216" spans="3:4">
      <c r="C216" s="22" t="s">
        <v>320</v>
      </c>
      <c r="D216" s="23" t="s">
        <v>349</v>
      </c>
    </row>
    <row r="217" spans="3:4">
      <c r="C217" s="22" t="s">
        <v>320</v>
      </c>
      <c r="D217" s="23" t="s">
        <v>350</v>
      </c>
    </row>
    <row r="218" spans="3:4">
      <c r="C218" s="22" t="s">
        <v>320</v>
      </c>
      <c r="D218" s="23" t="s">
        <v>351</v>
      </c>
    </row>
    <row r="219" spans="3:4">
      <c r="C219" s="22" t="s">
        <v>320</v>
      </c>
      <c r="D219" s="23" t="s">
        <v>352</v>
      </c>
    </row>
    <row r="220" spans="3:4">
      <c r="C220" s="22" t="s">
        <v>320</v>
      </c>
      <c r="D220" s="23" t="s">
        <v>353</v>
      </c>
    </row>
    <row r="221" spans="3:4">
      <c r="C221" s="22" t="s">
        <v>320</v>
      </c>
      <c r="D221" s="23" t="s">
        <v>354</v>
      </c>
    </row>
    <row r="222" spans="3:4">
      <c r="C222" s="22" t="s">
        <v>320</v>
      </c>
      <c r="D222" s="23" t="s">
        <v>355</v>
      </c>
    </row>
    <row r="223" spans="3:4">
      <c r="C223" s="22" t="s">
        <v>320</v>
      </c>
      <c r="D223" s="23" t="s">
        <v>356</v>
      </c>
    </row>
    <row r="224" spans="3:4">
      <c r="C224" s="22" t="s">
        <v>320</v>
      </c>
      <c r="D224" s="23" t="s">
        <v>357</v>
      </c>
    </row>
    <row r="225" spans="3:4">
      <c r="C225" s="22" t="s">
        <v>320</v>
      </c>
      <c r="D225" s="23" t="s">
        <v>358</v>
      </c>
    </row>
    <row r="226" spans="3:4">
      <c r="C226" s="22" t="s">
        <v>320</v>
      </c>
      <c r="D226" s="23" t="s">
        <v>359</v>
      </c>
    </row>
    <row r="227" spans="3:4">
      <c r="C227" s="22" t="s">
        <v>320</v>
      </c>
      <c r="D227" s="23" t="s">
        <v>360</v>
      </c>
    </row>
    <row r="228" spans="3:4">
      <c r="C228" s="22" t="s">
        <v>361</v>
      </c>
      <c r="D228" s="23" t="s">
        <v>362</v>
      </c>
    </row>
    <row r="229" spans="3:4">
      <c r="C229" s="22" t="s">
        <v>361</v>
      </c>
      <c r="D229" s="23" t="s">
        <v>363</v>
      </c>
    </row>
    <row r="230" spans="3:4">
      <c r="C230" s="22" t="s">
        <v>361</v>
      </c>
      <c r="D230" s="23" t="s">
        <v>364</v>
      </c>
    </row>
    <row r="231" spans="3:4">
      <c r="C231" s="22" t="s">
        <v>361</v>
      </c>
      <c r="D231" s="23" t="s">
        <v>365</v>
      </c>
    </row>
    <row r="232" spans="3:4">
      <c r="C232" s="22" t="s">
        <v>361</v>
      </c>
      <c r="D232" s="23" t="s">
        <v>366</v>
      </c>
    </row>
    <row r="233" spans="3:4">
      <c r="C233" s="22" t="s">
        <v>361</v>
      </c>
      <c r="D233" s="23" t="s">
        <v>367</v>
      </c>
    </row>
    <row r="234" spans="3:4">
      <c r="C234" s="22" t="s">
        <v>361</v>
      </c>
      <c r="D234" s="23" t="s">
        <v>368</v>
      </c>
    </row>
    <row r="235" spans="3:4">
      <c r="C235" s="22" t="s">
        <v>361</v>
      </c>
      <c r="D235" s="23" t="s">
        <v>369</v>
      </c>
    </row>
    <row r="236" spans="3:4">
      <c r="C236" s="22" t="s">
        <v>361</v>
      </c>
      <c r="D236" s="23" t="s">
        <v>370</v>
      </c>
    </row>
    <row r="237" spans="3:4">
      <c r="C237" s="22" t="s">
        <v>361</v>
      </c>
      <c r="D237" s="23" t="s">
        <v>371</v>
      </c>
    </row>
    <row r="238" spans="3:4">
      <c r="C238" s="22" t="s">
        <v>361</v>
      </c>
      <c r="D238" s="23" t="s">
        <v>372</v>
      </c>
    </row>
    <row r="239" spans="3:4">
      <c r="C239" s="22" t="s">
        <v>361</v>
      </c>
      <c r="D239" s="23" t="s">
        <v>373</v>
      </c>
    </row>
    <row r="240" spans="3:4">
      <c r="C240" s="22" t="s">
        <v>361</v>
      </c>
      <c r="D240" s="23" t="s">
        <v>374</v>
      </c>
    </row>
    <row r="241" spans="3:4">
      <c r="C241" s="22" t="s">
        <v>361</v>
      </c>
      <c r="D241" s="23" t="s">
        <v>375</v>
      </c>
    </row>
    <row r="242" spans="3:4">
      <c r="C242" s="22" t="s">
        <v>361</v>
      </c>
      <c r="D242" s="23" t="s">
        <v>376</v>
      </c>
    </row>
    <row r="243" spans="3:4">
      <c r="C243" s="22" t="s">
        <v>361</v>
      </c>
      <c r="D243" s="23" t="s">
        <v>377</v>
      </c>
    </row>
    <row r="244" spans="3:4">
      <c r="C244" s="22" t="s">
        <v>361</v>
      </c>
      <c r="D244" s="23" t="s">
        <v>378</v>
      </c>
    </row>
    <row r="245" spans="3:4">
      <c r="C245" s="22" t="s">
        <v>361</v>
      </c>
      <c r="D245" s="23" t="s">
        <v>379</v>
      </c>
    </row>
    <row r="246" spans="3:4">
      <c r="C246" s="22" t="s">
        <v>361</v>
      </c>
      <c r="D246" s="23" t="s">
        <v>380</v>
      </c>
    </row>
    <row r="247" spans="3:4">
      <c r="C247" s="22" t="s">
        <v>361</v>
      </c>
      <c r="D247" s="23" t="s">
        <v>381</v>
      </c>
    </row>
    <row r="248" spans="3:4">
      <c r="C248" s="22" t="s">
        <v>361</v>
      </c>
      <c r="D248" s="23" t="s">
        <v>382</v>
      </c>
    </row>
    <row r="249" spans="3:4">
      <c r="C249" s="22" t="s">
        <v>361</v>
      </c>
      <c r="D249" s="23" t="s">
        <v>383</v>
      </c>
    </row>
    <row r="250" spans="3:4">
      <c r="C250" s="22" t="s">
        <v>361</v>
      </c>
      <c r="D250" s="23" t="s">
        <v>384</v>
      </c>
    </row>
    <row r="251" spans="3:4">
      <c r="C251" s="22" t="s">
        <v>361</v>
      </c>
      <c r="D251" s="23" t="s">
        <v>385</v>
      </c>
    </row>
    <row r="252" spans="3:4">
      <c r="C252" s="22" t="s">
        <v>361</v>
      </c>
      <c r="D252" s="23" t="s">
        <v>386</v>
      </c>
    </row>
    <row r="253" spans="3:4">
      <c r="C253" s="22" t="s">
        <v>361</v>
      </c>
      <c r="D253" s="23" t="s">
        <v>387</v>
      </c>
    </row>
    <row r="254" spans="3:4">
      <c r="C254" s="22" t="s">
        <v>361</v>
      </c>
      <c r="D254" s="23" t="s">
        <v>388</v>
      </c>
    </row>
    <row r="255" spans="3:4">
      <c r="C255" s="22" t="s">
        <v>361</v>
      </c>
      <c r="D255" s="23" t="s">
        <v>389</v>
      </c>
    </row>
    <row r="256" spans="3:4">
      <c r="C256" s="22" t="s">
        <v>361</v>
      </c>
      <c r="D256" s="23" t="s">
        <v>390</v>
      </c>
    </row>
    <row r="257" spans="3:4">
      <c r="C257" s="22" t="s">
        <v>361</v>
      </c>
      <c r="D257" s="23" t="s">
        <v>391</v>
      </c>
    </row>
    <row r="258" spans="3:4">
      <c r="C258" s="22" t="s">
        <v>361</v>
      </c>
      <c r="D258" s="23" t="s">
        <v>392</v>
      </c>
    </row>
    <row r="259" spans="3:4">
      <c r="C259" s="22" t="s">
        <v>361</v>
      </c>
      <c r="D259" s="23" t="s">
        <v>393</v>
      </c>
    </row>
    <row r="260" spans="3:4">
      <c r="C260" s="22" t="s">
        <v>361</v>
      </c>
      <c r="D260" s="23" t="s">
        <v>394</v>
      </c>
    </row>
    <row r="261" spans="3:4">
      <c r="C261" s="22" t="s">
        <v>395</v>
      </c>
      <c r="D261" s="23" t="s">
        <v>396</v>
      </c>
    </row>
    <row r="262" spans="3:4">
      <c r="C262" s="22" t="s">
        <v>395</v>
      </c>
      <c r="D262" s="23" t="s">
        <v>397</v>
      </c>
    </row>
    <row r="263" spans="3:4">
      <c r="C263" s="22" t="s">
        <v>395</v>
      </c>
      <c r="D263" s="23" t="s">
        <v>398</v>
      </c>
    </row>
    <row r="264" spans="3:4">
      <c r="C264" s="22" t="s">
        <v>395</v>
      </c>
      <c r="D264" s="23" t="s">
        <v>399</v>
      </c>
    </row>
    <row r="265" spans="3:4">
      <c r="C265" s="22" t="s">
        <v>395</v>
      </c>
      <c r="D265" s="23" t="s">
        <v>400</v>
      </c>
    </row>
    <row r="266" spans="3:4">
      <c r="C266" s="22" t="s">
        <v>395</v>
      </c>
      <c r="D266" s="23" t="s">
        <v>401</v>
      </c>
    </row>
    <row r="267" spans="3:4">
      <c r="C267" s="22" t="s">
        <v>395</v>
      </c>
      <c r="D267" s="23" t="s">
        <v>402</v>
      </c>
    </row>
    <row r="268" spans="3:4">
      <c r="C268" s="22" t="s">
        <v>395</v>
      </c>
      <c r="D268" s="23" t="s">
        <v>403</v>
      </c>
    </row>
    <row r="269" spans="3:4">
      <c r="C269" s="22" t="s">
        <v>395</v>
      </c>
      <c r="D269" s="23" t="s">
        <v>404</v>
      </c>
    </row>
    <row r="270" spans="3:4">
      <c r="C270" s="22" t="s">
        <v>395</v>
      </c>
      <c r="D270" s="23" t="s">
        <v>405</v>
      </c>
    </row>
    <row r="271" spans="3:4">
      <c r="C271" s="22" t="s">
        <v>395</v>
      </c>
      <c r="D271" s="23" t="s">
        <v>406</v>
      </c>
    </row>
    <row r="272" spans="3:4">
      <c r="C272" s="22" t="s">
        <v>395</v>
      </c>
      <c r="D272" s="23" t="s">
        <v>407</v>
      </c>
    </row>
    <row r="273" spans="3:4">
      <c r="C273" s="22" t="s">
        <v>395</v>
      </c>
      <c r="D273" s="23" t="s">
        <v>408</v>
      </c>
    </row>
    <row r="274" spans="3:4">
      <c r="C274" s="22" t="s">
        <v>395</v>
      </c>
      <c r="D274" s="23" t="s">
        <v>409</v>
      </c>
    </row>
    <row r="275" spans="3:4">
      <c r="C275" s="22" t="s">
        <v>395</v>
      </c>
      <c r="D275" s="23" t="s">
        <v>410</v>
      </c>
    </row>
    <row r="276" spans="3:4">
      <c r="C276" s="22" t="s">
        <v>395</v>
      </c>
      <c r="D276" s="23" t="s">
        <v>411</v>
      </c>
    </row>
    <row r="277" spans="3:4">
      <c r="C277" s="22" t="s">
        <v>395</v>
      </c>
      <c r="D277" s="23" t="s">
        <v>412</v>
      </c>
    </row>
    <row r="278" spans="3:4">
      <c r="C278" s="22" t="s">
        <v>395</v>
      </c>
      <c r="D278" s="23" t="s">
        <v>413</v>
      </c>
    </row>
    <row r="279" spans="3:4">
      <c r="C279" s="22" t="s">
        <v>395</v>
      </c>
      <c r="D279" s="23" t="s">
        <v>414</v>
      </c>
    </row>
    <row r="280" spans="3:4">
      <c r="C280" s="22" t="s">
        <v>395</v>
      </c>
      <c r="D280" s="23" t="s">
        <v>415</v>
      </c>
    </row>
    <row r="281" spans="3:4">
      <c r="C281" s="22" t="s">
        <v>395</v>
      </c>
      <c r="D281" s="23" t="s">
        <v>416</v>
      </c>
    </row>
    <row r="282" spans="3:4">
      <c r="C282" s="22" t="s">
        <v>395</v>
      </c>
      <c r="D282" s="23" t="s">
        <v>417</v>
      </c>
    </row>
    <row r="283" spans="3:4">
      <c r="C283" s="22" t="s">
        <v>395</v>
      </c>
      <c r="D283" s="23" t="s">
        <v>418</v>
      </c>
    </row>
    <row r="284" spans="3:4">
      <c r="C284" s="22" t="s">
        <v>395</v>
      </c>
      <c r="D284" s="23" t="s">
        <v>419</v>
      </c>
    </row>
    <row r="285" spans="3:4">
      <c r="C285" s="22" t="s">
        <v>395</v>
      </c>
      <c r="D285" s="23" t="s">
        <v>420</v>
      </c>
    </row>
    <row r="286" spans="3:4">
      <c r="C286" s="22" t="s">
        <v>395</v>
      </c>
      <c r="D286" s="23" t="s">
        <v>421</v>
      </c>
    </row>
    <row r="287" spans="3:4">
      <c r="C287" s="22" t="s">
        <v>395</v>
      </c>
      <c r="D287" s="23" t="s">
        <v>422</v>
      </c>
    </row>
    <row r="288" spans="3:4">
      <c r="C288" s="22" t="s">
        <v>395</v>
      </c>
      <c r="D288" s="23" t="s">
        <v>423</v>
      </c>
    </row>
    <row r="289" spans="3:4">
      <c r="C289" s="22" t="s">
        <v>395</v>
      </c>
      <c r="D289" s="23" t="s">
        <v>424</v>
      </c>
    </row>
    <row r="290" spans="3:4">
      <c r="C290" s="22" t="s">
        <v>395</v>
      </c>
      <c r="D290" s="23" t="s">
        <v>425</v>
      </c>
    </row>
    <row r="291" spans="3:4">
      <c r="C291" s="22" t="s">
        <v>395</v>
      </c>
      <c r="D291" s="23" t="s">
        <v>426</v>
      </c>
    </row>
    <row r="292" spans="3:4">
      <c r="C292" s="22" t="s">
        <v>395</v>
      </c>
      <c r="D292" s="23" t="s">
        <v>427</v>
      </c>
    </row>
    <row r="293" spans="3:4">
      <c r="C293" s="22" t="s">
        <v>395</v>
      </c>
      <c r="D293" s="23" t="s">
        <v>428</v>
      </c>
    </row>
    <row r="294" spans="3:4">
      <c r="C294" s="22" t="s">
        <v>395</v>
      </c>
      <c r="D294" s="23" t="s">
        <v>429</v>
      </c>
    </row>
    <row r="295" spans="3:4">
      <c r="C295" s="22" t="s">
        <v>395</v>
      </c>
      <c r="D295" s="23" t="s">
        <v>430</v>
      </c>
    </row>
    <row r="296" spans="3:4">
      <c r="C296" s="22" t="s">
        <v>431</v>
      </c>
      <c r="D296" s="23" t="s">
        <v>432</v>
      </c>
    </row>
    <row r="297" spans="3:4">
      <c r="C297" s="22" t="s">
        <v>431</v>
      </c>
      <c r="D297" s="23" t="s">
        <v>433</v>
      </c>
    </row>
    <row r="298" spans="3:4">
      <c r="C298" s="22" t="s">
        <v>431</v>
      </c>
      <c r="D298" s="23" t="s">
        <v>434</v>
      </c>
    </row>
    <row r="299" spans="3:4">
      <c r="C299" s="22" t="s">
        <v>431</v>
      </c>
      <c r="D299" s="23" t="s">
        <v>435</v>
      </c>
    </row>
    <row r="300" spans="3:4">
      <c r="C300" s="22" t="s">
        <v>431</v>
      </c>
      <c r="D300" s="23" t="s">
        <v>436</v>
      </c>
    </row>
    <row r="301" spans="3:4">
      <c r="C301" s="22" t="s">
        <v>431</v>
      </c>
      <c r="D301" s="23" t="s">
        <v>437</v>
      </c>
    </row>
    <row r="302" spans="3:4">
      <c r="C302" s="22" t="s">
        <v>431</v>
      </c>
      <c r="D302" s="23" t="s">
        <v>438</v>
      </c>
    </row>
    <row r="303" spans="3:4">
      <c r="C303" s="22" t="s">
        <v>431</v>
      </c>
      <c r="D303" s="23" t="s">
        <v>439</v>
      </c>
    </row>
    <row r="304" spans="3:4">
      <c r="C304" s="22" t="s">
        <v>431</v>
      </c>
      <c r="D304" s="23" t="s">
        <v>440</v>
      </c>
    </row>
    <row r="305" spans="3:4">
      <c r="C305" s="22" t="s">
        <v>431</v>
      </c>
      <c r="D305" s="23" t="s">
        <v>441</v>
      </c>
    </row>
    <row r="306" spans="3:4">
      <c r="C306" s="22" t="s">
        <v>431</v>
      </c>
      <c r="D306" s="23" t="s">
        <v>442</v>
      </c>
    </row>
    <row r="307" spans="3:4">
      <c r="C307" s="22" t="s">
        <v>431</v>
      </c>
      <c r="D307" s="23" t="s">
        <v>443</v>
      </c>
    </row>
    <row r="308" spans="3:4">
      <c r="C308" s="22" t="s">
        <v>431</v>
      </c>
      <c r="D308" s="23" t="s">
        <v>444</v>
      </c>
    </row>
    <row r="309" spans="3:4">
      <c r="C309" s="22" t="s">
        <v>431</v>
      </c>
      <c r="D309" s="23" t="s">
        <v>445</v>
      </c>
    </row>
    <row r="310" spans="3:4">
      <c r="C310" s="22" t="s">
        <v>431</v>
      </c>
      <c r="D310" s="23" t="s">
        <v>446</v>
      </c>
    </row>
    <row r="311" spans="3:4">
      <c r="C311" s="22" t="s">
        <v>431</v>
      </c>
      <c r="D311" s="23" t="s">
        <v>447</v>
      </c>
    </row>
    <row r="312" spans="3:4">
      <c r="C312" s="22" t="s">
        <v>431</v>
      </c>
      <c r="D312" s="23" t="s">
        <v>448</v>
      </c>
    </row>
    <row r="313" spans="3:4">
      <c r="C313" s="22" t="s">
        <v>431</v>
      </c>
      <c r="D313" s="23" t="s">
        <v>449</v>
      </c>
    </row>
    <row r="314" spans="3:4">
      <c r="C314" s="22" t="s">
        <v>431</v>
      </c>
      <c r="D314" s="23" t="s">
        <v>450</v>
      </c>
    </row>
    <row r="315" spans="3:4">
      <c r="C315" s="22" t="s">
        <v>431</v>
      </c>
      <c r="D315" s="23" t="s">
        <v>451</v>
      </c>
    </row>
    <row r="316" spans="3:4">
      <c r="C316" s="22" t="s">
        <v>431</v>
      </c>
      <c r="D316" s="23" t="s">
        <v>452</v>
      </c>
    </row>
    <row r="317" spans="3:4">
      <c r="C317" s="22" t="s">
        <v>431</v>
      </c>
      <c r="D317" s="23" t="s">
        <v>453</v>
      </c>
    </row>
    <row r="318" spans="3:4">
      <c r="C318" s="22" t="s">
        <v>431</v>
      </c>
      <c r="D318" s="23" t="s">
        <v>454</v>
      </c>
    </row>
    <row r="319" spans="3:4">
      <c r="C319" s="22" t="s">
        <v>431</v>
      </c>
      <c r="D319" s="23" t="s">
        <v>455</v>
      </c>
    </row>
    <row r="320" spans="3:4">
      <c r="C320" s="22" t="s">
        <v>431</v>
      </c>
      <c r="D320" s="23" t="s">
        <v>456</v>
      </c>
    </row>
    <row r="321" spans="3:4">
      <c r="C321" s="22" t="s">
        <v>457</v>
      </c>
      <c r="D321" s="23" t="s">
        <v>458</v>
      </c>
    </row>
    <row r="322" spans="3:4">
      <c r="C322" s="22" t="s">
        <v>457</v>
      </c>
      <c r="D322" s="23" t="s">
        <v>459</v>
      </c>
    </row>
    <row r="323" spans="3:4">
      <c r="C323" s="22" t="s">
        <v>457</v>
      </c>
      <c r="D323" s="23" t="s">
        <v>460</v>
      </c>
    </row>
    <row r="324" spans="3:4">
      <c r="C324" s="22" t="s">
        <v>457</v>
      </c>
      <c r="D324" s="23" t="s">
        <v>461</v>
      </c>
    </row>
    <row r="325" spans="3:4">
      <c r="C325" s="22" t="s">
        <v>457</v>
      </c>
      <c r="D325" s="23" t="s">
        <v>462</v>
      </c>
    </row>
    <row r="326" spans="3:4">
      <c r="C326" s="22" t="s">
        <v>457</v>
      </c>
      <c r="D326" s="23" t="s">
        <v>463</v>
      </c>
    </row>
    <row r="327" spans="3:4">
      <c r="C327" s="22" t="s">
        <v>457</v>
      </c>
      <c r="D327" s="23" t="s">
        <v>464</v>
      </c>
    </row>
    <row r="328" spans="3:4">
      <c r="C328" s="22" t="s">
        <v>457</v>
      </c>
      <c r="D328" s="23" t="s">
        <v>465</v>
      </c>
    </row>
    <row r="329" spans="3:4">
      <c r="C329" s="22" t="s">
        <v>457</v>
      </c>
      <c r="D329" s="23" t="s">
        <v>466</v>
      </c>
    </row>
    <row r="330" spans="3:4">
      <c r="C330" s="22" t="s">
        <v>457</v>
      </c>
      <c r="D330" s="23" t="s">
        <v>467</v>
      </c>
    </row>
    <row r="331" spans="3:4">
      <c r="C331" s="22" t="s">
        <v>457</v>
      </c>
      <c r="D331" s="23" t="s">
        <v>468</v>
      </c>
    </row>
    <row r="332" spans="3:4">
      <c r="C332" s="22" t="s">
        <v>457</v>
      </c>
      <c r="D332" s="23" t="s">
        <v>469</v>
      </c>
    </row>
    <row r="333" spans="3:4">
      <c r="C333" s="22" t="s">
        <v>457</v>
      </c>
      <c r="D333" s="23" t="s">
        <v>470</v>
      </c>
    </row>
    <row r="334" spans="3:4">
      <c r="C334" s="22" t="s">
        <v>457</v>
      </c>
      <c r="D334" s="23" t="s">
        <v>471</v>
      </c>
    </row>
    <row r="335" spans="3:4">
      <c r="C335" s="22" t="s">
        <v>457</v>
      </c>
      <c r="D335" s="23" t="s">
        <v>472</v>
      </c>
    </row>
    <row r="336" spans="3:4">
      <c r="C336" s="22" t="s">
        <v>457</v>
      </c>
      <c r="D336" s="23" t="s">
        <v>473</v>
      </c>
    </row>
    <row r="337" spans="3:4">
      <c r="C337" s="22" t="s">
        <v>457</v>
      </c>
      <c r="D337" s="23" t="s">
        <v>474</v>
      </c>
    </row>
    <row r="338" spans="3:4">
      <c r="C338" s="22" t="s">
        <v>457</v>
      </c>
      <c r="D338" s="23" t="s">
        <v>475</v>
      </c>
    </row>
    <row r="339" spans="3:4">
      <c r="C339" s="22" t="s">
        <v>457</v>
      </c>
      <c r="D339" s="23" t="s">
        <v>476</v>
      </c>
    </row>
    <row r="340" spans="3:4">
      <c r="C340" s="22" t="s">
        <v>457</v>
      </c>
      <c r="D340" s="23" t="s">
        <v>477</v>
      </c>
    </row>
    <row r="341" spans="3:4">
      <c r="C341" s="22" t="s">
        <v>457</v>
      </c>
      <c r="D341" s="23" t="s">
        <v>478</v>
      </c>
    </row>
    <row r="342" spans="3:4">
      <c r="C342" s="22" t="s">
        <v>457</v>
      </c>
      <c r="D342" s="23" t="s">
        <v>479</v>
      </c>
    </row>
    <row r="343" spans="3:4">
      <c r="C343" s="22" t="s">
        <v>457</v>
      </c>
      <c r="D343" s="23" t="s">
        <v>480</v>
      </c>
    </row>
    <row r="344" spans="3:4">
      <c r="C344" s="22" t="s">
        <v>457</v>
      </c>
      <c r="D344" s="23" t="s">
        <v>481</v>
      </c>
    </row>
    <row r="345" spans="3:4">
      <c r="C345" s="22" t="s">
        <v>457</v>
      </c>
      <c r="D345" s="23" t="s">
        <v>482</v>
      </c>
    </row>
    <row r="346" spans="3:4">
      <c r="C346" s="22" t="s">
        <v>457</v>
      </c>
      <c r="D346" s="23" t="s">
        <v>483</v>
      </c>
    </row>
    <row r="347" spans="3:4">
      <c r="C347" s="22" t="s">
        <v>457</v>
      </c>
      <c r="D347" s="23" t="s">
        <v>484</v>
      </c>
    </row>
    <row r="348" spans="3:4">
      <c r="C348" s="22" t="s">
        <v>457</v>
      </c>
      <c r="D348" s="23" t="s">
        <v>485</v>
      </c>
    </row>
    <row r="349" spans="3:4">
      <c r="C349" s="22" t="s">
        <v>457</v>
      </c>
      <c r="D349" s="23" t="s">
        <v>486</v>
      </c>
    </row>
    <row r="350" spans="3:4">
      <c r="C350" s="22" t="s">
        <v>457</v>
      </c>
      <c r="D350" s="23" t="s">
        <v>487</v>
      </c>
    </row>
    <row r="351" spans="3:4">
      <c r="C351" s="22" t="s">
        <v>457</v>
      </c>
      <c r="D351" s="23" t="s">
        <v>488</v>
      </c>
    </row>
    <row r="352" spans="3:4">
      <c r="C352" s="22" t="s">
        <v>457</v>
      </c>
      <c r="D352" s="23" t="s">
        <v>489</v>
      </c>
    </row>
    <row r="353" spans="3:4">
      <c r="C353" s="22" t="s">
        <v>457</v>
      </c>
      <c r="D353" s="23" t="s">
        <v>490</v>
      </c>
    </row>
    <row r="354" spans="3:4">
      <c r="C354" s="22" t="s">
        <v>457</v>
      </c>
      <c r="D354" s="23" t="s">
        <v>491</v>
      </c>
    </row>
    <row r="355" spans="3:4">
      <c r="C355" s="22" t="s">
        <v>457</v>
      </c>
      <c r="D355" s="23" t="s">
        <v>492</v>
      </c>
    </row>
    <row r="356" spans="3:4">
      <c r="C356" s="22" t="s">
        <v>493</v>
      </c>
      <c r="D356" s="23" t="s">
        <v>494</v>
      </c>
    </row>
    <row r="357" spans="3:4">
      <c r="C357" s="22" t="s">
        <v>493</v>
      </c>
      <c r="D357" s="23" t="s">
        <v>495</v>
      </c>
    </row>
    <row r="358" spans="3:4">
      <c r="C358" s="22" t="s">
        <v>493</v>
      </c>
      <c r="D358" s="23" t="s">
        <v>496</v>
      </c>
    </row>
    <row r="359" spans="3:4">
      <c r="C359" s="22" t="s">
        <v>493</v>
      </c>
      <c r="D359" s="23" t="s">
        <v>497</v>
      </c>
    </row>
    <row r="360" spans="3:4">
      <c r="C360" s="22" t="s">
        <v>493</v>
      </c>
      <c r="D360" s="23" t="s">
        <v>498</v>
      </c>
    </row>
    <row r="361" spans="3:4">
      <c r="C361" s="22" t="s">
        <v>493</v>
      </c>
      <c r="D361" s="23" t="s">
        <v>499</v>
      </c>
    </row>
    <row r="362" spans="3:4">
      <c r="C362" s="22" t="s">
        <v>493</v>
      </c>
      <c r="D362" s="23" t="s">
        <v>500</v>
      </c>
    </row>
    <row r="363" spans="3:4">
      <c r="C363" s="22" t="s">
        <v>493</v>
      </c>
      <c r="D363" s="23" t="s">
        <v>501</v>
      </c>
    </row>
    <row r="364" spans="3:4">
      <c r="C364" s="22" t="s">
        <v>493</v>
      </c>
      <c r="D364" s="23" t="s">
        <v>502</v>
      </c>
    </row>
    <row r="365" spans="3:4">
      <c r="C365" s="22" t="s">
        <v>493</v>
      </c>
      <c r="D365" s="23" t="s">
        <v>503</v>
      </c>
    </row>
    <row r="366" spans="3:4">
      <c r="C366" s="22" t="s">
        <v>493</v>
      </c>
      <c r="D366" s="23" t="s">
        <v>504</v>
      </c>
    </row>
    <row r="367" spans="3:4">
      <c r="C367" s="22" t="s">
        <v>493</v>
      </c>
      <c r="D367" s="23" t="s">
        <v>166</v>
      </c>
    </row>
    <row r="368" spans="3:4">
      <c r="C368" s="22" t="s">
        <v>493</v>
      </c>
      <c r="D368" s="23" t="s">
        <v>505</v>
      </c>
    </row>
    <row r="369" spans="3:4">
      <c r="C369" s="22" t="s">
        <v>493</v>
      </c>
      <c r="D369" s="23" t="s">
        <v>506</v>
      </c>
    </row>
    <row r="370" spans="3:4">
      <c r="C370" s="22" t="s">
        <v>493</v>
      </c>
      <c r="D370" s="23" t="s">
        <v>507</v>
      </c>
    </row>
    <row r="371" spans="3:4">
      <c r="C371" s="22" t="s">
        <v>493</v>
      </c>
      <c r="D371" s="23" t="s">
        <v>508</v>
      </c>
    </row>
    <row r="372" spans="3:4">
      <c r="C372" s="22" t="s">
        <v>493</v>
      </c>
      <c r="D372" s="23" t="s">
        <v>509</v>
      </c>
    </row>
    <row r="373" spans="3:4">
      <c r="C373" s="22" t="s">
        <v>493</v>
      </c>
      <c r="D373" s="23" t="s">
        <v>510</v>
      </c>
    </row>
    <row r="374" spans="3:4">
      <c r="C374" s="22" t="s">
        <v>493</v>
      </c>
      <c r="D374" s="23" t="s">
        <v>511</v>
      </c>
    </row>
    <row r="375" spans="3:4">
      <c r="C375" s="22" t="s">
        <v>493</v>
      </c>
      <c r="D375" s="23" t="s">
        <v>512</v>
      </c>
    </row>
    <row r="376" spans="3:4">
      <c r="C376" s="22" t="s">
        <v>493</v>
      </c>
      <c r="D376" s="23" t="s">
        <v>513</v>
      </c>
    </row>
    <row r="377" spans="3:4">
      <c r="C377" s="22" t="s">
        <v>493</v>
      </c>
      <c r="D377" s="23" t="s">
        <v>514</v>
      </c>
    </row>
    <row r="378" spans="3:4">
      <c r="C378" s="22" t="s">
        <v>493</v>
      </c>
      <c r="D378" s="23" t="s">
        <v>515</v>
      </c>
    </row>
    <row r="379" spans="3:4">
      <c r="C379" s="22" t="s">
        <v>493</v>
      </c>
      <c r="D379" s="23" t="s">
        <v>516</v>
      </c>
    </row>
    <row r="380" spans="3:4">
      <c r="C380" s="22" t="s">
        <v>493</v>
      </c>
      <c r="D380" s="23" t="s">
        <v>517</v>
      </c>
    </row>
    <row r="381" spans="3:4">
      <c r="C381" s="22" t="s">
        <v>493</v>
      </c>
      <c r="D381" s="23" t="s">
        <v>518</v>
      </c>
    </row>
    <row r="382" spans="3:4">
      <c r="C382" s="22" t="s">
        <v>493</v>
      </c>
      <c r="D382" s="23" t="s">
        <v>519</v>
      </c>
    </row>
    <row r="383" spans="3:4">
      <c r="C383" s="22" t="s">
        <v>493</v>
      </c>
      <c r="D383" s="23" t="s">
        <v>520</v>
      </c>
    </row>
    <row r="384" spans="3:4">
      <c r="C384" s="22" t="s">
        <v>493</v>
      </c>
      <c r="D384" s="23" t="s">
        <v>521</v>
      </c>
    </row>
    <row r="385" spans="3:4">
      <c r="C385" s="22" t="s">
        <v>493</v>
      </c>
      <c r="D385" s="23" t="s">
        <v>522</v>
      </c>
    </row>
    <row r="386" spans="3:4">
      <c r="C386" s="22" t="s">
        <v>493</v>
      </c>
      <c r="D386" s="23" t="s">
        <v>523</v>
      </c>
    </row>
    <row r="387" spans="3:4">
      <c r="C387" s="22" t="s">
        <v>493</v>
      </c>
      <c r="D387" s="23" t="s">
        <v>478</v>
      </c>
    </row>
    <row r="388" spans="3:4">
      <c r="C388" s="22" t="s">
        <v>493</v>
      </c>
      <c r="D388" s="23" t="s">
        <v>524</v>
      </c>
    </row>
    <row r="389" spans="3:4">
      <c r="C389" s="22" t="s">
        <v>493</v>
      </c>
      <c r="D389" s="23" t="s">
        <v>525</v>
      </c>
    </row>
    <row r="390" spans="3:4">
      <c r="C390" s="22" t="s">
        <v>493</v>
      </c>
      <c r="D390" s="23" t="s">
        <v>526</v>
      </c>
    </row>
    <row r="391" spans="3:4">
      <c r="C391" s="22" t="s">
        <v>493</v>
      </c>
      <c r="D391" s="23" t="s">
        <v>527</v>
      </c>
    </row>
    <row r="392" spans="3:4">
      <c r="C392" s="22" t="s">
        <v>493</v>
      </c>
      <c r="D392" s="23" t="s">
        <v>528</v>
      </c>
    </row>
    <row r="393" spans="3:4">
      <c r="C393" s="22" t="s">
        <v>493</v>
      </c>
      <c r="D393" s="23" t="s">
        <v>529</v>
      </c>
    </row>
    <row r="394" spans="3:4">
      <c r="C394" s="22" t="s">
        <v>493</v>
      </c>
      <c r="D394" s="23" t="s">
        <v>530</v>
      </c>
    </row>
    <row r="395" spans="3:4">
      <c r="C395" s="22" t="s">
        <v>493</v>
      </c>
      <c r="D395" s="23" t="s">
        <v>531</v>
      </c>
    </row>
    <row r="396" spans="3:4">
      <c r="C396" s="22" t="s">
        <v>493</v>
      </c>
      <c r="D396" s="23" t="s">
        <v>532</v>
      </c>
    </row>
    <row r="397" spans="3:4">
      <c r="C397" s="22" t="s">
        <v>493</v>
      </c>
      <c r="D397" s="23" t="s">
        <v>533</v>
      </c>
    </row>
    <row r="398" spans="3:4">
      <c r="C398" s="22" t="s">
        <v>493</v>
      </c>
      <c r="D398" s="23" t="s">
        <v>534</v>
      </c>
    </row>
    <row r="399" spans="3:4">
      <c r="C399" s="22" t="s">
        <v>493</v>
      </c>
      <c r="D399" s="23" t="s">
        <v>535</v>
      </c>
    </row>
    <row r="400" spans="3:4">
      <c r="C400" s="22" t="s">
        <v>493</v>
      </c>
      <c r="D400" s="23" t="s">
        <v>536</v>
      </c>
    </row>
    <row r="401" spans="3:4">
      <c r="C401" s="22" t="s">
        <v>493</v>
      </c>
      <c r="D401" s="23" t="s">
        <v>537</v>
      </c>
    </row>
    <row r="402" spans="3:4">
      <c r="C402" s="22" t="s">
        <v>493</v>
      </c>
      <c r="D402" s="23" t="s">
        <v>538</v>
      </c>
    </row>
    <row r="403" spans="3:4">
      <c r="C403" s="22" t="s">
        <v>493</v>
      </c>
      <c r="D403" s="23" t="s">
        <v>539</v>
      </c>
    </row>
    <row r="404" spans="3:4">
      <c r="C404" s="22" t="s">
        <v>493</v>
      </c>
      <c r="D404" s="23" t="s">
        <v>540</v>
      </c>
    </row>
    <row r="405" spans="3:4">
      <c r="C405" s="22" t="s">
        <v>493</v>
      </c>
      <c r="D405" s="23" t="s">
        <v>541</v>
      </c>
    </row>
    <row r="406" spans="3:4">
      <c r="C406" s="22" t="s">
        <v>493</v>
      </c>
      <c r="D406" s="23" t="s">
        <v>542</v>
      </c>
    </row>
    <row r="407" spans="3:4">
      <c r="C407" s="22" t="s">
        <v>493</v>
      </c>
      <c r="D407" s="23" t="s">
        <v>543</v>
      </c>
    </row>
    <row r="408" spans="3:4">
      <c r="C408" s="22" t="s">
        <v>493</v>
      </c>
      <c r="D408" s="23" t="s">
        <v>544</v>
      </c>
    </row>
    <row r="409" spans="3:4">
      <c r="C409" s="22" t="s">
        <v>493</v>
      </c>
      <c r="D409" s="23" t="s">
        <v>545</v>
      </c>
    </row>
    <row r="410" spans="3:4">
      <c r="C410" s="22" t="s">
        <v>493</v>
      </c>
      <c r="D410" s="23" t="s">
        <v>546</v>
      </c>
    </row>
    <row r="411" spans="3:4">
      <c r="C411" s="22" t="s">
        <v>493</v>
      </c>
      <c r="D411" s="23" t="s">
        <v>547</v>
      </c>
    </row>
    <row r="412" spans="3:4">
      <c r="C412" s="22" t="s">
        <v>493</v>
      </c>
      <c r="D412" s="23" t="s">
        <v>548</v>
      </c>
    </row>
    <row r="413" spans="3:4">
      <c r="C413" s="22" t="s">
        <v>493</v>
      </c>
      <c r="D413" s="23" t="s">
        <v>549</v>
      </c>
    </row>
    <row r="414" spans="3:4">
      <c r="C414" s="22" t="s">
        <v>493</v>
      </c>
      <c r="D414" s="23" t="s">
        <v>550</v>
      </c>
    </row>
    <row r="415" spans="3:4">
      <c r="C415" s="22" t="s">
        <v>551</v>
      </c>
      <c r="D415" s="23" t="s">
        <v>552</v>
      </c>
    </row>
    <row r="416" spans="3:4">
      <c r="C416" s="22" t="s">
        <v>551</v>
      </c>
      <c r="D416" s="23" t="s">
        <v>553</v>
      </c>
    </row>
    <row r="417" spans="3:4">
      <c r="C417" s="22" t="s">
        <v>551</v>
      </c>
      <c r="D417" s="23" t="s">
        <v>554</v>
      </c>
    </row>
    <row r="418" spans="3:4">
      <c r="C418" s="22" t="s">
        <v>551</v>
      </c>
      <c r="D418" s="23" t="s">
        <v>555</v>
      </c>
    </row>
    <row r="419" spans="3:4">
      <c r="C419" s="22" t="s">
        <v>551</v>
      </c>
      <c r="D419" s="23" t="s">
        <v>556</v>
      </c>
    </row>
    <row r="420" spans="3:4">
      <c r="C420" s="22" t="s">
        <v>551</v>
      </c>
      <c r="D420" s="23" t="s">
        <v>557</v>
      </c>
    </row>
    <row r="421" spans="3:4">
      <c r="C421" s="22" t="s">
        <v>551</v>
      </c>
      <c r="D421" s="23" t="s">
        <v>558</v>
      </c>
    </row>
    <row r="422" spans="3:4">
      <c r="C422" s="22" t="s">
        <v>551</v>
      </c>
      <c r="D422" s="23" t="s">
        <v>559</v>
      </c>
    </row>
    <row r="423" spans="3:4">
      <c r="C423" s="22" t="s">
        <v>551</v>
      </c>
      <c r="D423" s="23" t="s">
        <v>560</v>
      </c>
    </row>
    <row r="424" spans="3:4">
      <c r="C424" s="22" t="s">
        <v>551</v>
      </c>
      <c r="D424" s="23" t="s">
        <v>561</v>
      </c>
    </row>
    <row r="425" spans="3:4">
      <c r="C425" s="22" t="s">
        <v>551</v>
      </c>
      <c r="D425" s="23" t="s">
        <v>562</v>
      </c>
    </row>
    <row r="426" spans="3:4">
      <c r="C426" s="22" t="s">
        <v>551</v>
      </c>
      <c r="D426" s="23" t="s">
        <v>563</v>
      </c>
    </row>
    <row r="427" spans="3:4">
      <c r="C427" s="22" t="s">
        <v>551</v>
      </c>
      <c r="D427" s="23" t="s">
        <v>564</v>
      </c>
    </row>
    <row r="428" spans="3:4">
      <c r="C428" s="22" t="s">
        <v>551</v>
      </c>
      <c r="D428" s="23" t="s">
        <v>565</v>
      </c>
    </row>
    <row r="429" spans="3:4">
      <c r="C429" s="22" t="s">
        <v>551</v>
      </c>
      <c r="D429" s="23" t="s">
        <v>566</v>
      </c>
    </row>
    <row r="430" spans="3:4">
      <c r="C430" s="22" t="s">
        <v>551</v>
      </c>
      <c r="D430" s="23" t="s">
        <v>567</v>
      </c>
    </row>
    <row r="431" spans="3:4">
      <c r="C431" s="22" t="s">
        <v>551</v>
      </c>
      <c r="D431" s="23" t="s">
        <v>568</v>
      </c>
    </row>
    <row r="432" spans="3:4">
      <c r="C432" s="22" t="s">
        <v>551</v>
      </c>
      <c r="D432" s="23" t="s">
        <v>569</v>
      </c>
    </row>
    <row r="433" spans="3:4">
      <c r="C433" s="22" t="s">
        <v>551</v>
      </c>
      <c r="D433" s="23" t="s">
        <v>570</v>
      </c>
    </row>
    <row r="434" spans="3:4">
      <c r="C434" s="22" t="s">
        <v>551</v>
      </c>
      <c r="D434" s="23" t="s">
        <v>571</v>
      </c>
    </row>
    <row r="435" spans="3:4">
      <c r="C435" s="22" t="s">
        <v>551</v>
      </c>
      <c r="D435" s="23" t="s">
        <v>572</v>
      </c>
    </row>
    <row r="436" spans="3:4">
      <c r="C436" s="22" t="s">
        <v>551</v>
      </c>
      <c r="D436" s="23" t="s">
        <v>573</v>
      </c>
    </row>
    <row r="437" spans="3:4">
      <c r="C437" s="22" t="s">
        <v>551</v>
      </c>
      <c r="D437" s="23" t="s">
        <v>574</v>
      </c>
    </row>
    <row r="438" spans="3:4">
      <c r="C438" s="22" t="s">
        <v>551</v>
      </c>
      <c r="D438" s="23" t="s">
        <v>575</v>
      </c>
    </row>
    <row r="439" spans="3:4">
      <c r="C439" s="22" t="s">
        <v>551</v>
      </c>
      <c r="D439" s="23" t="s">
        <v>576</v>
      </c>
    </row>
    <row r="440" spans="3:4">
      <c r="C440" s="22" t="s">
        <v>551</v>
      </c>
      <c r="D440" s="23" t="s">
        <v>577</v>
      </c>
    </row>
    <row r="441" spans="3:4">
      <c r="C441" s="22" t="s">
        <v>551</v>
      </c>
      <c r="D441" s="23" t="s">
        <v>578</v>
      </c>
    </row>
    <row r="442" spans="3:4">
      <c r="C442" s="22" t="s">
        <v>551</v>
      </c>
      <c r="D442" s="23" t="s">
        <v>579</v>
      </c>
    </row>
    <row r="443" spans="3:4">
      <c r="C443" s="22" t="s">
        <v>551</v>
      </c>
      <c r="D443" s="23" t="s">
        <v>580</v>
      </c>
    </row>
    <row r="444" spans="3:4">
      <c r="C444" s="22" t="s">
        <v>551</v>
      </c>
      <c r="D444" s="23" t="s">
        <v>581</v>
      </c>
    </row>
    <row r="445" spans="3:4">
      <c r="C445" s="22" t="s">
        <v>551</v>
      </c>
      <c r="D445" s="23" t="s">
        <v>582</v>
      </c>
    </row>
    <row r="446" spans="3:4">
      <c r="C446" s="22" t="s">
        <v>551</v>
      </c>
      <c r="D446" s="23" t="s">
        <v>583</v>
      </c>
    </row>
    <row r="447" spans="3:4">
      <c r="C447" s="22" t="s">
        <v>551</v>
      </c>
      <c r="D447" s="23" t="s">
        <v>584</v>
      </c>
    </row>
    <row r="448" spans="3:4">
      <c r="C448" s="22" t="s">
        <v>551</v>
      </c>
      <c r="D448" s="23" t="s">
        <v>585</v>
      </c>
    </row>
    <row r="449" spans="3:4">
      <c r="C449" s="22" t="s">
        <v>551</v>
      </c>
      <c r="D449" s="23" t="s">
        <v>586</v>
      </c>
    </row>
    <row r="450" spans="3:4">
      <c r="C450" s="22" t="s">
        <v>551</v>
      </c>
      <c r="D450" s="23" t="s">
        <v>587</v>
      </c>
    </row>
    <row r="451" spans="3:4">
      <c r="C451" s="22" t="s">
        <v>551</v>
      </c>
      <c r="D451" s="23" t="s">
        <v>588</v>
      </c>
    </row>
    <row r="452" spans="3:4">
      <c r="C452" s="22" t="s">
        <v>551</v>
      </c>
      <c r="D452" s="23" t="s">
        <v>589</v>
      </c>
    </row>
    <row r="453" spans="3:4">
      <c r="C453" s="22" t="s">
        <v>551</v>
      </c>
      <c r="D453" s="23" t="s">
        <v>590</v>
      </c>
    </row>
    <row r="454" spans="3:4">
      <c r="C454" s="22" t="s">
        <v>551</v>
      </c>
      <c r="D454" s="23" t="s">
        <v>591</v>
      </c>
    </row>
    <row r="455" spans="3:4">
      <c r="C455" s="22" t="s">
        <v>551</v>
      </c>
      <c r="D455" s="23" t="s">
        <v>592</v>
      </c>
    </row>
    <row r="456" spans="3:4">
      <c r="C456" s="22" t="s">
        <v>551</v>
      </c>
      <c r="D456" s="23" t="s">
        <v>593</v>
      </c>
    </row>
    <row r="457" spans="3:4">
      <c r="C457" s="22" t="s">
        <v>551</v>
      </c>
      <c r="D457" s="23" t="s">
        <v>594</v>
      </c>
    </row>
    <row r="458" spans="3:4">
      <c r="C458" s="22" t="s">
        <v>551</v>
      </c>
      <c r="D458" s="23" t="s">
        <v>595</v>
      </c>
    </row>
    <row r="459" spans="3:4">
      <c r="C459" s="22" t="s">
        <v>596</v>
      </c>
      <c r="D459" s="23" t="s">
        <v>597</v>
      </c>
    </row>
    <row r="460" spans="3:4">
      <c r="C460" s="22" t="s">
        <v>596</v>
      </c>
      <c r="D460" s="23" t="s">
        <v>598</v>
      </c>
    </row>
    <row r="461" spans="3:4">
      <c r="C461" s="22" t="s">
        <v>596</v>
      </c>
      <c r="D461" s="23" t="s">
        <v>599</v>
      </c>
    </row>
    <row r="462" spans="3:4">
      <c r="C462" s="22" t="s">
        <v>596</v>
      </c>
      <c r="D462" s="23" t="s">
        <v>600</v>
      </c>
    </row>
    <row r="463" spans="3:4">
      <c r="C463" s="22" t="s">
        <v>596</v>
      </c>
      <c r="D463" s="23" t="s">
        <v>601</v>
      </c>
    </row>
    <row r="464" spans="3:4">
      <c r="C464" s="22" t="s">
        <v>596</v>
      </c>
      <c r="D464" s="23" t="s">
        <v>602</v>
      </c>
    </row>
    <row r="465" spans="3:4">
      <c r="C465" s="22" t="s">
        <v>596</v>
      </c>
      <c r="D465" s="23" t="s">
        <v>603</v>
      </c>
    </row>
    <row r="466" spans="3:4">
      <c r="C466" s="22" t="s">
        <v>596</v>
      </c>
      <c r="D466" s="23" t="s">
        <v>604</v>
      </c>
    </row>
    <row r="467" spans="3:4">
      <c r="C467" s="22" t="s">
        <v>596</v>
      </c>
      <c r="D467" s="23" t="s">
        <v>605</v>
      </c>
    </row>
    <row r="468" spans="3:4">
      <c r="C468" s="22" t="s">
        <v>596</v>
      </c>
      <c r="D468" s="23" t="s">
        <v>606</v>
      </c>
    </row>
    <row r="469" spans="3:4">
      <c r="C469" s="22" t="s">
        <v>596</v>
      </c>
      <c r="D469" s="23" t="s">
        <v>607</v>
      </c>
    </row>
    <row r="470" spans="3:4">
      <c r="C470" s="22" t="s">
        <v>596</v>
      </c>
      <c r="D470" s="23" t="s">
        <v>608</v>
      </c>
    </row>
    <row r="471" spans="3:4">
      <c r="C471" s="22" t="s">
        <v>596</v>
      </c>
      <c r="D471" s="23" t="s">
        <v>609</v>
      </c>
    </row>
    <row r="472" spans="3:4">
      <c r="C472" s="22" t="s">
        <v>596</v>
      </c>
      <c r="D472" s="23" t="s">
        <v>610</v>
      </c>
    </row>
    <row r="473" spans="3:4">
      <c r="C473" s="22" t="s">
        <v>596</v>
      </c>
      <c r="D473" s="23" t="s">
        <v>611</v>
      </c>
    </row>
    <row r="474" spans="3:4">
      <c r="C474" s="22" t="s">
        <v>596</v>
      </c>
      <c r="D474" s="23" t="s">
        <v>612</v>
      </c>
    </row>
    <row r="475" spans="3:4">
      <c r="C475" s="22" t="s">
        <v>596</v>
      </c>
      <c r="D475" s="23" t="s">
        <v>613</v>
      </c>
    </row>
    <row r="476" spans="3:4">
      <c r="C476" s="22" t="s">
        <v>596</v>
      </c>
      <c r="D476" s="23" t="s">
        <v>614</v>
      </c>
    </row>
    <row r="477" spans="3:4">
      <c r="C477" s="22" t="s">
        <v>596</v>
      </c>
      <c r="D477" s="23" t="s">
        <v>615</v>
      </c>
    </row>
    <row r="478" spans="3:4">
      <c r="C478" s="22" t="s">
        <v>596</v>
      </c>
      <c r="D478" s="23" t="s">
        <v>616</v>
      </c>
    </row>
    <row r="479" spans="3:4">
      <c r="C479" s="22" t="s">
        <v>596</v>
      </c>
      <c r="D479" s="23" t="s">
        <v>617</v>
      </c>
    </row>
    <row r="480" spans="3:4">
      <c r="C480" s="22" t="s">
        <v>596</v>
      </c>
      <c r="D480" s="23" t="s">
        <v>618</v>
      </c>
    </row>
    <row r="481" spans="3:4">
      <c r="C481" s="22" t="s">
        <v>596</v>
      </c>
      <c r="D481" s="23" t="s">
        <v>619</v>
      </c>
    </row>
    <row r="482" spans="3:4">
      <c r="C482" s="22" t="s">
        <v>596</v>
      </c>
      <c r="D482" s="23" t="s">
        <v>620</v>
      </c>
    </row>
    <row r="483" spans="3:4">
      <c r="C483" s="22" t="s">
        <v>596</v>
      </c>
      <c r="D483" s="23" t="s">
        <v>621</v>
      </c>
    </row>
    <row r="484" spans="3:4">
      <c r="C484" s="22" t="s">
        <v>622</v>
      </c>
      <c r="D484" s="23" t="s">
        <v>623</v>
      </c>
    </row>
    <row r="485" spans="3:4">
      <c r="C485" s="22" t="s">
        <v>622</v>
      </c>
      <c r="D485" s="23" t="s">
        <v>624</v>
      </c>
    </row>
    <row r="486" spans="3:4">
      <c r="C486" s="22" t="s">
        <v>622</v>
      </c>
      <c r="D486" s="23" t="s">
        <v>625</v>
      </c>
    </row>
    <row r="487" spans="3:4">
      <c r="C487" s="22" t="s">
        <v>622</v>
      </c>
      <c r="D487" s="23" t="s">
        <v>626</v>
      </c>
    </row>
    <row r="488" spans="3:4">
      <c r="C488" s="22" t="s">
        <v>622</v>
      </c>
      <c r="D488" s="23" t="s">
        <v>627</v>
      </c>
    </row>
    <row r="489" spans="3:4">
      <c r="C489" s="22" t="s">
        <v>622</v>
      </c>
      <c r="D489" s="23" t="s">
        <v>628</v>
      </c>
    </row>
    <row r="490" spans="3:4">
      <c r="C490" s="22" t="s">
        <v>622</v>
      </c>
      <c r="D490" s="23" t="s">
        <v>629</v>
      </c>
    </row>
    <row r="491" spans="3:4">
      <c r="C491" s="22" t="s">
        <v>622</v>
      </c>
      <c r="D491" s="23" t="s">
        <v>630</v>
      </c>
    </row>
    <row r="492" spans="3:4">
      <c r="C492" s="22" t="s">
        <v>622</v>
      </c>
      <c r="D492" s="23" t="s">
        <v>631</v>
      </c>
    </row>
    <row r="493" spans="3:4">
      <c r="C493" s="22" t="s">
        <v>622</v>
      </c>
      <c r="D493" s="23" t="s">
        <v>632</v>
      </c>
    </row>
    <row r="494" spans="3:4">
      <c r="C494" s="22" t="s">
        <v>622</v>
      </c>
      <c r="D494" s="23" t="s">
        <v>633</v>
      </c>
    </row>
    <row r="495" spans="3:4">
      <c r="C495" s="22" t="s">
        <v>622</v>
      </c>
      <c r="D495" s="23" t="s">
        <v>634</v>
      </c>
    </row>
    <row r="496" spans="3:4">
      <c r="C496" s="22" t="s">
        <v>622</v>
      </c>
      <c r="D496" s="23" t="s">
        <v>635</v>
      </c>
    </row>
    <row r="497" spans="3:4">
      <c r="C497" s="22" t="s">
        <v>622</v>
      </c>
      <c r="D497" s="23" t="s">
        <v>636</v>
      </c>
    </row>
    <row r="498" spans="3:4">
      <c r="C498" s="22" t="s">
        <v>622</v>
      </c>
      <c r="D498" s="23" t="s">
        <v>637</v>
      </c>
    </row>
    <row r="499" spans="3:4">
      <c r="C499" s="22" t="s">
        <v>622</v>
      </c>
      <c r="D499" s="23" t="s">
        <v>638</v>
      </c>
    </row>
    <row r="500" spans="3:4">
      <c r="C500" s="22" t="s">
        <v>622</v>
      </c>
      <c r="D500" s="23" t="s">
        <v>639</v>
      </c>
    </row>
    <row r="501" spans="3:4">
      <c r="C501" s="22" t="s">
        <v>622</v>
      </c>
      <c r="D501" s="23" t="s">
        <v>640</v>
      </c>
    </row>
    <row r="502" spans="3:4">
      <c r="C502" s="22" t="s">
        <v>622</v>
      </c>
      <c r="D502" s="23" t="s">
        <v>641</v>
      </c>
    </row>
    <row r="503" spans="3:4">
      <c r="C503" s="22" t="s">
        <v>622</v>
      </c>
      <c r="D503" s="23" t="s">
        <v>642</v>
      </c>
    </row>
    <row r="504" spans="3:4">
      <c r="C504" s="22" t="s">
        <v>622</v>
      </c>
      <c r="D504" s="23" t="s">
        <v>643</v>
      </c>
    </row>
    <row r="505" spans="3:4">
      <c r="C505" s="22" t="s">
        <v>622</v>
      </c>
      <c r="D505" s="23" t="s">
        <v>644</v>
      </c>
    </row>
    <row r="506" spans="3:4">
      <c r="C506" s="22" t="s">
        <v>622</v>
      </c>
      <c r="D506" s="23" t="s">
        <v>645</v>
      </c>
    </row>
    <row r="507" spans="3:4">
      <c r="C507" s="22" t="s">
        <v>622</v>
      </c>
      <c r="D507" s="23" t="s">
        <v>646</v>
      </c>
    </row>
    <row r="508" spans="3:4">
      <c r="C508" s="22" t="s">
        <v>622</v>
      </c>
      <c r="D508" s="23" t="s">
        <v>647</v>
      </c>
    </row>
    <row r="509" spans="3:4">
      <c r="C509" s="22" t="s">
        <v>622</v>
      </c>
      <c r="D509" s="23" t="s">
        <v>648</v>
      </c>
    </row>
    <row r="510" spans="3:4">
      <c r="C510" s="22" t="s">
        <v>622</v>
      </c>
      <c r="D510" s="23" t="s">
        <v>649</v>
      </c>
    </row>
    <row r="511" spans="3:4">
      <c r="C511" s="22" t="s">
        <v>622</v>
      </c>
      <c r="D511" s="23" t="s">
        <v>524</v>
      </c>
    </row>
    <row r="512" spans="3:4">
      <c r="C512" s="22" t="s">
        <v>622</v>
      </c>
      <c r="D512" s="23" t="s">
        <v>650</v>
      </c>
    </row>
    <row r="513" spans="3:5">
      <c r="C513" s="22" t="s">
        <v>622</v>
      </c>
      <c r="D513" s="23" t="s">
        <v>651</v>
      </c>
    </row>
    <row r="514" spans="3:5">
      <c r="C514" s="22" t="s">
        <v>622</v>
      </c>
      <c r="D514" s="23" t="s">
        <v>652</v>
      </c>
    </row>
    <row r="515" spans="3:5">
      <c r="C515" s="22" t="s">
        <v>622</v>
      </c>
      <c r="D515" s="23" t="s">
        <v>653</v>
      </c>
    </row>
    <row r="516" spans="3:5">
      <c r="C516" s="22" t="s">
        <v>622</v>
      </c>
      <c r="D516" s="23" t="s">
        <v>654</v>
      </c>
    </row>
    <row r="517" spans="3:5">
      <c r="C517" s="22" t="s">
        <v>622</v>
      </c>
      <c r="D517" s="23" t="s">
        <v>655</v>
      </c>
    </row>
    <row r="518" spans="3:5">
      <c r="C518" s="22" t="s">
        <v>622</v>
      </c>
      <c r="D518" s="23" t="s">
        <v>656</v>
      </c>
      <c r="E518" s="27"/>
    </row>
    <row r="519" spans="3:5">
      <c r="C519" s="22" t="s">
        <v>657</v>
      </c>
      <c r="D519" s="23" t="s">
        <v>658</v>
      </c>
    </row>
    <row r="520" spans="3:5">
      <c r="C520" s="22" t="s">
        <v>657</v>
      </c>
      <c r="D520" s="23" t="s">
        <v>659</v>
      </c>
    </row>
    <row r="521" spans="3:5">
      <c r="C521" s="22" t="s">
        <v>657</v>
      </c>
      <c r="D521" s="23" t="s">
        <v>660</v>
      </c>
    </row>
    <row r="522" spans="3:5">
      <c r="C522" s="22" t="s">
        <v>657</v>
      </c>
      <c r="D522" s="23" t="s">
        <v>661</v>
      </c>
    </row>
    <row r="523" spans="3:5">
      <c r="C523" s="22" t="s">
        <v>657</v>
      </c>
      <c r="D523" s="23" t="s">
        <v>662</v>
      </c>
    </row>
    <row r="524" spans="3:5">
      <c r="C524" s="22" t="s">
        <v>657</v>
      </c>
      <c r="D524" s="23" t="s">
        <v>663</v>
      </c>
    </row>
    <row r="525" spans="3:5">
      <c r="C525" s="22" t="s">
        <v>657</v>
      </c>
      <c r="D525" s="23" t="s">
        <v>664</v>
      </c>
    </row>
    <row r="526" spans="3:5">
      <c r="C526" s="22" t="s">
        <v>657</v>
      </c>
      <c r="D526" s="23" t="s">
        <v>665</v>
      </c>
    </row>
    <row r="527" spans="3:5">
      <c r="C527" s="22" t="s">
        <v>657</v>
      </c>
      <c r="D527" s="23" t="s">
        <v>666</v>
      </c>
    </row>
    <row r="528" spans="3:5">
      <c r="C528" s="22" t="s">
        <v>657</v>
      </c>
      <c r="D528" s="23" t="s">
        <v>667</v>
      </c>
    </row>
    <row r="529" spans="3:4">
      <c r="C529" s="22" t="s">
        <v>657</v>
      </c>
      <c r="D529" s="23" t="s">
        <v>668</v>
      </c>
    </row>
    <row r="530" spans="3:4">
      <c r="C530" s="22" t="s">
        <v>657</v>
      </c>
      <c r="D530" s="23" t="s">
        <v>669</v>
      </c>
    </row>
    <row r="531" spans="3:4">
      <c r="C531" s="22" t="s">
        <v>657</v>
      </c>
      <c r="D531" s="23" t="s">
        <v>670</v>
      </c>
    </row>
    <row r="532" spans="3:4">
      <c r="C532" s="22" t="s">
        <v>657</v>
      </c>
      <c r="D532" s="23" t="s">
        <v>671</v>
      </c>
    </row>
    <row r="533" spans="3:4">
      <c r="C533" s="22" t="s">
        <v>657</v>
      </c>
      <c r="D533" s="23" t="s">
        <v>672</v>
      </c>
    </row>
    <row r="534" spans="3:4">
      <c r="C534" s="22" t="s">
        <v>657</v>
      </c>
      <c r="D534" s="23" t="s">
        <v>673</v>
      </c>
    </row>
    <row r="535" spans="3:4">
      <c r="C535" s="22" t="s">
        <v>657</v>
      </c>
      <c r="D535" s="23" t="s">
        <v>674</v>
      </c>
    </row>
    <row r="536" spans="3:4">
      <c r="C536" s="22" t="s">
        <v>657</v>
      </c>
      <c r="D536" s="23" t="s">
        <v>675</v>
      </c>
    </row>
    <row r="537" spans="3:4">
      <c r="C537" s="22" t="s">
        <v>657</v>
      </c>
      <c r="D537" s="23" t="s">
        <v>676</v>
      </c>
    </row>
    <row r="538" spans="3:4">
      <c r="C538" s="22" t="s">
        <v>657</v>
      </c>
      <c r="D538" s="23" t="s">
        <v>677</v>
      </c>
    </row>
    <row r="539" spans="3:4">
      <c r="C539" s="22" t="s">
        <v>657</v>
      </c>
      <c r="D539" s="23" t="s">
        <v>678</v>
      </c>
    </row>
    <row r="540" spans="3:4">
      <c r="C540" s="22" t="s">
        <v>657</v>
      </c>
      <c r="D540" s="23" t="s">
        <v>679</v>
      </c>
    </row>
    <row r="541" spans="3:4">
      <c r="C541" s="22" t="s">
        <v>657</v>
      </c>
      <c r="D541" s="23" t="s">
        <v>680</v>
      </c>
    </row>
    <row r="542" spans="3:4">
      <c r="C542" s="22" t="s">
        <v>657</v>
      </c>
      <c r="D542" s="23" t="s">
        <v>681</v>
      </c>
    </row>
    <row r="543" spans="3:4">
      <c r="C543" s="22" t="s">
        <v>657</v>
      </c>
      <c r="D543" s="23" t="s">
        <v>682</v>
      </c>
    </row>
    <row r="544" spans="3:4">
      <c r="C544" s="22" t="s">
        <v>657</v>
      </c>
      <c r="D544" s="23" t="s">
        <v>683</v>
      </c>
    </row>
    <row r="545" spans="3:4">
      <c r="C545" s="22" t="s">
        <v>657</v>
      </c>
      <c r="D545" s="23" t="s">
        <v>684</v>
      </c>
    </row>
    <row r="546" spans="3:4">
      <c r="C546" s="22" t="s">
        <v>657</v>
      </c>
      <c r="D546" s="23" t="s">
        <v>685</v>
      </c>
    </row>
    <row r="547" spans="3:4">
      <c r="C547" s="22" t="s">
        <v>657</v>
      </c>
      <c r="D547" s="23" t="s">
        <v>686</v>
      </c>
    </row>
    <row r="548" spans="3:4">
      <c r="C548" s="22" t="s">
        <v>657</v>
      </c>
      <c r="D548" s="23" t="s">
        <v>687</v>
      </c>
    </row>
    <row r="549" spans="3:4">
      <c r="C549" s="22" t="s">
        <v>657</v>
      </c>
      <c r="D549" s="23" t="s">
        <v>688</v>
      </c>
    </row>
    <row r="550" spans="3:4">
      <c r="C550" s="22" t="s">
        <v>657</v>
      </c>
      <c r="D550" s="23" t="s">
        <v>689</v>
      </c>
    </row>
    <row r="551" spans="3:4">
      <c r="C551" s="22" t="s">
        <v>657</v>
      </c>
      <c r="D551" s="23" t="s">
        <v>690</v>
      </c>
    </row>
    <row r="552" spans="3:4">
      <c r="C552" s="22" t="s">
        <v>657</v>
      </c>
      <c r="D552" s="23" t="s">
        <v>691</v>
      </c>
    </row>
    <row r="553" spans="3:4">
      <c r="C553" s="22" t="s">
        <v>657</v>
      </c>
      <c r="D553" s="23" t="s">
        <v>692</v>
      </c>
    </row>
    <row r="554" spans="3:4">
      <c r="C554" s="22" t="s">
        <v>657</v>
      </c>
      <c r="D554" s="23" t="s">
        <v>693</v>
      </c>
    </row>
    <row r="555" spans="3:4">
      <c r="C555" s="22" t="s">
        <v>657</v>
      </c>
      <c r="D555" s="23" t="s">
        <v>694</v>
      </c>
    </row>
    <row r="556" spans="3:4">
      <c r="C556" s="22" t="s">
        <v>657</v>
      </c>
      <c r="D556" s="23" t="s">
        <v>695</v>
      </c>
    </row>
    <row r="557" spans="3:4">
      <c r="C557" s="22" t="s">
        <v>657</v>
      </c>
      <c r="D557" s="23" t="s">
        <v>696</v>
      </c>
    </row>
    <row r="558" spans="3:4">
      <c r="C558" s="22" t="s">
        <v>657</v>
      </c>
      <c r="D558" s="23" t="s">
        <v>697</v>
      </c>
    </row>
    <row r="559" spans="3:4">
      <c r="C559" s="22" t="s">
        <v>657</v>
      </c>
      <c r="D559" s="23" t="s">
        <v>698</v>
      </c>
    </row>
    <row r="560" spans="3:4">
      <c r="C560" s="22" t="s">
        <v>657</v>
      </c>
      <c r="D560" s="23" t="s">
        <v>699</v>
      </c>
    </row>
    <row r="561" spans="3:4">
      <c r="C561" s="22" t="s">
        <v>657</v>
      </c>
      <c r="D561" s="23" t="s">
        <v>700</v>
      </c>
    </row>
    <row r="562" spans="3:4">
      <c r="C562" s="22" t="s">
        <v>657</v>
      </c>
      <c r="D562" s="23" t="s">
        <v>701</v>
      </c>
    </row>
    <row r="563" spans="3:4">
      <c r="C563" s="22" t="s">
        <v>657</v>
      </c>
      <c r="D563" s="23" t="s">
        <v>702</v>
      </c>
    </row>
    <row r="564" spans="3:4">
      <c r="C564" s="22" t="s">
        <v>657</v>
      </c>
      <c r="D564" s="23" t="s">
        <v>703</v>
      </c>
    </row>
    <row r="565" spans="3:4">
      <c r="C565" s="22" t="s">
        <v>657</v>
      </c>
      <c r="D565" s="23" t="s">
        <v>704</v>
      </c>
    </row>
    <row r="566" spans="3:4">
      <c r="C566" s="22" t="s">
        <v>657</v>
      </c>
      <c r="D566" s="23" t="s">
        <v>705</v>
      </c>
    </row>
    <row r="567" spans="3:4">
      <c r="C567" s="22" t="s">
        <v>657</v>
      </c>
      <c r="D567" s="23" t="s">
        <v>706</v>
      </c>
    </row>
    <row r="568" spans="3:4">
      <c r="C568" s="22" t="s">
        <v>657</v>
      </c>
      <c r="D568" s="23" t="s">
        <v>707</v>
      </c>
    </row>
    <row r="569" spans="3:4">
      <c r="C569" s="22" t="s">
        <v>657</v>
      </c>
      <c r="D569" s="23" t="s">
        <v>708</v>
      </c>
    </row>
    <row r="570" spans="3:4">
      <c r="C570" s="22" t="s">
        <v>657</v>
      </c>
      <c r="D570" s="23" t="s">
        <v>709</v>
      </c>
    </row>
    <row r="571" spans="3:4">
      <c r="C571" s="22" t="s">
        <v>657</v>
      </c>
      <c r="D571" s="23" t="s">
        <v>710</v>
      </c>
    </row>
    <row r="572" spans="3:4">
      <c r="C572" s="22" t="s">
        <v>657</v>
      </c>
      <c r="D572" s="23" t="s">
        <v>711</v>
      </c>
    </row>
    <row r="573" spans="3:4">
      <c r="C573" s="22" t="s">
        <v>657</v>
      </c>
      <c r="D573" s="23" t="s">
        <v>712</v>
      </c>
    </row>
    <row r="574" spans="3:4">
      <c r="C574" s="22" t="s">
        <v>657</v>
      </c>
      <c r="D574" s="23" t="s">
        <v>713</v>
      </c>
    </row>
    <row r="575" spans="3:4">
      <c r="C575" s="22" t="s">
        <v>657</v>
      </c>
      <c r="D575" s="23" t="s">
        <v>428</v>
      </c>
    </row>
    <row r="576" spans="3:4">
      <c r="C576" s="22" t="s">
        <v>657</v>
      </c>
      <c r="D576" s="23" t="s">
        <v>714</v>
      </c>
    </row>
    <row r="577" spans="3:4">
      <c r="C577" s="22" t="s">
        <v>657</v>
      </c>
      <c r="D577" s="23" t="s">
        <v>715</v>
      </c>
    </row>
    <row r="578" spans="3:4">
      <c r="C578" s="22" t="s">
        <v>657</v>
      </c>
      <c r="D578" s="23" t="s">
        <v>716</v>
      </c>
    </row>
    <row r="579" spans="3:4">
      <c r="C579" s="22" t="s">
        <v>657</v>
      </c>
      <c r="D579" s="23" t="s">
        <v>717</v>
      </c>
    </row>
    <row r="580" spans="3:4">
      <c r="C580" s="22" t="s">
        <v>657</v>
      </c>
      <c r="D580" s="23" t="s">
        <v>718</v>
      </c>
    </row>
    <row r="581" spans="3:4">
      <c r="C581" s="22" t="s">
        <v>657</v>
      </c>
      <c r="D581" s="23" t="s">
        <v>719</v>
      </c>
    </row>
    <row r="582" spans="3:4">
      <c r="C582" s="22" t="s">
        <v>720</v>
      </c>
      <c r="D582" s="23" t="s">
        <v>721</v>
      </c>
    </row>
    <row r="583" spans="3:4">
      <c r="C583" s="22" t="s">
        <v>720</v>
      </c>
      <c r="D583" s="23" t="s">
        <v>722</v>
      </c>
    </row>
    <row r="584" spans="3:4">
      <c r="C584" s="22" t="s">
        <v>720</v>
      </c>
      <c r="D584" s="23" t="s">
        <v>723</v>
      </c>
    </row>
    <row r="585" spans="3:4">
      <c r="C585" s="22" t="s">
        <v>720</v>
      </c>
      <c r="D585" s="23" t="s">
        <v>724</v>
      </c>
    </row>
    <row r="586" spans="3:4">
      <c r="C586" s="22" t="s">
        <v>720</v>
      </c>
      <c r="D586" s="23" t="s">
        <v>725</v>
      </c>
    </row>
    <row r="587" spans="3:4">
      <c r="C587" s="22" t="s">
        <v>720</v>
      </c>
      <c r="D587" s="23" t="s">
        <v>726</v>
      </c>
    </row>
    <row r="588" spans="3:4">
      <c r="C588" s="22" t="s">
        <v>720</v>
      </c>
      <c r="D588" s="23" t="s">
        <v>727</v>
      </c>
    </row>
    <row r="589" spans="3:4">
      <c r="C589" s="22" t="s">
        <v>720</v>
      </c>
      <c r="D589" s="23" t="s">
        <v>728</v>
      </c>
    </row>
    <row r="590" spans="3:4">
      <c r="C590" s="22" t="s">
        <v>720</v>
      </c>
      <c r="D590" s="23" t="s">
        <v>729</v>
      </c>
    </row>
    <row r="591" spans="3:4">
      <c r="C591" s="22" t="s">
        <v>720</v>
      </c>
      <c r="D591" s="23" t="s">
        <v>730</v>
      </c>
    </row>
    <row r="592" spans="3:4">
      <c r="C592" s="22" t="s">
        <v>720</v>
      </c>
      <c r="D592" s="23" t="s">
        <v>731</v>
      </c>
    </row>
    <row r="593" spans="3:4">
      <c r="C593" s="22" t="s">
        <v>720</v>
      </c>
      <c r="D593" s="23" t="s">
        <v>732</v>
      </c>
    </row>
    <row r="594" spans="3:4">
      <c r="C594" s="22" t="s">
        <v>720</v>
      </c>
      <c r="D594" s="23" t="s">
        <v>733</v>
      </c>
    </row>
    <row r="595" spans="3:4">
      <c r="C595" s="22" t="s">
        <v>720</v>
      </c>
      <c r="D595" s="23" t="s">
        <v>734</v>
      </c>
    </row>
    <row r="596" spans="3:4">
      <c r="C596" s="22" t="s">
        <v>720</v>
      </c>
      <c r="D596" s="23" t="s">
        <v>735</v>
      </c>
    </row>
    <row r="597" spans="3:4">
      <c r="C597" s="22" t="s">
        <v>720</v>
      </c>
      <c r="D597" s="23" t="s">
        <v>736</v>
      </c>
    </row>
    <row r="598" spans="3:4">
      <c r="C598" s="22" t="s">
        <v>720</v>
      </c>
      <c r="D598" s="23" t="s">
        <v>737</v>
      </c>
    </row>
    <row r="599" spans="3:4">
      <c r="C599" s="22" t="s">
        <v>720</v>
      </c>
      <c r="D599" s="23" t="s">
        <v>738</v>
      </c>
    </row>
    <row r="600" spans="3:4">
      <c r="C600" s="22" t="s">
        <v>720</v>
      </c>
      <c r="D600" s="23" t="s">
        <v>739</v>
      </c>
    </row>
    <row r="601" spans="3:4">
      <c r="C601" s="22" t="s">
        <v>720</v>
      </c>
      <c r="D601" s="23" t="s">
        <v>740</v>
      </c>
    </row>
    <row r="602" spans="3:4">
      <c r="C602" s="22" t="s">
        <v>720</v>
      </c>
      <c r="D602" s="23" t="s">
        <v>741</v>
      </c>
    </row>
    <row r="603" spans="3:4">
      <c r="C603" s="22" t="s">
        <v>720</v>
      </c>
      <c r="D603" s="23" t="s">
        <v>742</v>
      </c>
    </row>
    <row r="604" spans="3:4">
      <c r="C604" s="22" t="s">
        <v>720</v>
      </c>
      <c r="D604" s="23" t="s">
        <v>743</v>
      </c>
    </row>
    <row r="605" spans="3:4">
      <c r="C605" s="22" t="s">
        <v>720</v>
      </c>
      <c r="D605" s="23" t="s">
        <v>744</v>
      </c>
    </row>
    <row r="606" spans="3:4">
      <c r="C606" s="22" t="s">
        <v>720</v>
      </c>
      <c r="D606" s="23" t="s">
        <v>745</v>
      </c>
    </row>
    <row r="607" spans="3:4">
      <c r="C607" s="22" t="s">
        <v>720</v>
      </c>
      <c r="D607" s="23" t="s">
        <v>746</v>
      </c>
    </row>
    <row r="608" spans="3:4">
      <c r="C608" s="22" t="s">
        <v>720</v>
      </c>
      <c r="D608" s="23" t="s">
        <v>747</v>
      </c>
    </row>
    <row r="609" spans="3:4">
      <c r="C609" s="22" t="s">
        <v>720</v>
      </c>
      <c r="D609" s="23" t="s">
        <v>748</v>
      </c>
    </row>
    <row r="610" spans="3:4">
      <c r="C610" s="22" t="s">
        <v>720</v>
      </c>
      <c r="D610" s="23" t="s">
        <v>749</v>
      </c>
    </row>
    <row r="611" spans="3:4">
      <c r="C611" s="22" t="s">
        <v>720</v>
      </c>
      <c r="D611" s="23" t="s">
        <v>750</v>
      </c>
    </row>
    <row r="612" spans="3:4">
      <c r="C612" s="22" t="s">
        <v>720</v>
      </c>
      <c r="D612" s="23" t="s">
        <v>751</v>
      </c>
    </row>
    <row r="613" spans="3:4">
      <c r="C613" s="22" t="s">
        <v>720</v>
      </c>
      <c r="D613" s="23" t="s">
        <v>752</v>
      </c>
    </row>
    <row r="614" spans="3:4">
      <c r="C614" s="22" t="s">
        <v>720</v>
      </c>
      <c r="D614" s="23" t="s">
        <v>753</v>
      </c>
    </row>
    <row r="615" spans="3:4">
      <c r="C615" s="22" t="s">
        <v>720</v>
      </c>
      <c r="D615" s="23" t="s">
        <v>754</v>
      </c>
    </row>
    <row r="616" spans="3:4">
      <c r="C616" s="22" t="s">
        <v>720</v>
      </c>
      <c r="D616" s="23" t="s">
        <v>755</v>
      </c>
    </row>
    <row r="617" spans="3:4">
      <c r="C617" s="22" t="s">
        <v>720</v>
      </c>
      <c r="D617" s="23" t="s">
        <v>756</v>
      </c>
    </row>
    <row r="618" spans="3:4">
      <c r="C618" s="22" t="s">
        <v>720</v>
      </c>
      <c r="D618" s="23" t="s">
        <v>757</v>
      </c>
    </row>
    <row r="619" spans="3:4">
      <c r="C619" s="22" t="s">
        <v>720</v>
      </c>
      <c r="D619" s="23" t="s">
        <v>758</v>
      </c>
    </row>
    <row r="620" spans="3:4">
      <c r="C620" s="22" t="s">
        <v>720</v>
      </c>
      <c r="D620" s="23" t="s">
        <v>759</v>
      </c>
    </row>
    <row r="621" spans="3:4">
      <c r="C621" s="22" t="s">
        <v>720</v>
      </c>
      <c r="D621" s="23" t="s">
        <v>760</v>
      </c>
    </row>
    <row r="622" spans="3:4">
      <c r="C622" s="22" t="s">
        <v>720</v>
      </c>
      <c r="D622" s="23" t="s">
        <v>761</v>
      </c>
    </row>
    <row r="623" spans="3:4">
      <c r="C623" s="22" t="s">
        <v>720</v>
      </c>
      <c r="D623" s="23" t="s">
        <v>762</v>
      </c>
    </row>
    <row r="624" spans="3:4">
      <c r="C624" s="22" t="s">
        <v>720</v>
      </c>
      <c r="D624" s="23" t="s">
        <v>763</v>
      </c>
    </row>
    <row r="625" spans="3:4">
      <c r="C625" s="22" t="s">
        <v>720</v>
      </c>
      <c r="D625" s="23" t="s">
        <v>764</v>
      </c>
    </row>
    <row r="626" spans="3:4">
      <c r="C626" s="22" t="s">
        <v>720</v>
      </c>
      <c r="D626" s="23" t="s">
        <v>765</v>
      </c>
    </row>
    <row r="627" spans="3:4">
      <c r="C627" s="22" t="s">
        <v>720</v>
      </c>
      <c r="D627" s="23" t="s">
        <v>766</v>
      </c>
    </row>
    <row r="628" spans="3:4">
      <c r="C628" s="22" t="s">
        <v>720</v>
      </c>
      <c r="D628" s="23" t="s">
        <v>767</v>
      </c>
    </row>
    <row r="629" spans="3:4">
      <c r="C629" s="22" t="s">
        <v>720</v>
      </c>
      <c r="D629" s="23" t="s">
        <v>768</v>
      </c>
    </row>
    <row r="630" spans="3:4">
      <c r="C630" s="22" t="s">
        <v>720</v>
      </c>
      <c r="D630" s="23" t="s">
        <v>769</v>
      </c>
    </row>
    <row r="631" spans="3:4">
      <c r="C631" s="22" t="s">
        <v>720</v>
      </c>
      <c r="D631" s="23" t="s">
        <v>770</v>
      </c>
    </row>
    <row r="632" spans="3:4">
      <c r="C632" s="22" t="s">
        <v>720</v>
      </c>
      <c r="D632" s="23" t="s">
        <v>771</v>
      </c>
    </row>
    <row r="633" spans="3:4">
      <c r="C633" s="22" t="s">
        <v>720</v>
      </c>
      <c r="D633" s="23" t="s">
        <v>772</v>
      </c>
    </row>
    <row r="634" spans="3:4">
      <c r="C634" s="22" t="s">
        <v>720</v>
      </c>
      <c r="D634" s="23" t="s">
        <v>773</v>
      </c>
    </row>
    <row r="635" spans="3:4">
      <c r="C635" s="22" t="s">
        <v>720</v>
      </c>
      <c r="D635" s="23" t="s">
        <v>774</v>
      </c>
    </row>
    <row r="636" spans="3:4">
      <c r="C636" s="22" t="s">
        <v>775</v>
      </c>
      <c r="D636" s="23" t="s">
        <v>776</v>
      </c>
    </row>
    <row r="637" spans="3:4">
      <c r="C637" s="22" t="s">
        <v>775</v>
      </c>
      <c r="D637" s="23" t="s">
        <v>777</v>
      </c>
    </row>
    <row r="638" spans="3:4">
      <c r="C638" s="22" t="s">
        <v>775</v>
      </c>
      <c r="D638" s="23" t="s">
        <v>778</v>
      </c>
    </row>
    <row r="639" spans="3:4">
      <c r="C639" s="22" t="s">
        <v>775</v>
      </c>
      <c r="D639" s="23" t="s">
        <v>779</v>
      </c>
    </row>
    <row r="640" spans="3:4">
      <c r="C640" s="22" t="s">
        <v>775</v>
      </c>
      <c r="D640" s="23" t="s">
        <v>780</v>
      </c>
    </row>
    <row r="641" spans="3:4">
      <c r="C641" s="22" t="s">
        <v>775</v>
      </c>
      <c r="D641" s="23" t="s">
        <v>781</v>
      </c>
    </row>
    <row r="642" spans="3:4">
      <c r="C642" s="22" t="s">
        <v>775</v>
      </c>
      <c r="D642" s="23" t="s">
        <v>782</v>
      </c>
    </row>
    <row r="643" spans="3:4">
      <c r="C643" s="22" t="s">
        <v>775</v>
      </c>
      <c r="D643" s="23" t="s">
        <v>783</v>
      </c>
    </row>
    <row r="644" spans="3:4">
      <c r="C644" s="22" t="s">
        <v>775</v>
      </c>
      <c r="D644" s="23" t="s">
        <v>784</v>
      </c>
    </row>
    <row r="645" spans="3:4">
      <c r="C645" s="22" t="s">
        <v>775</v>
      </c>
      <c r="D645" s="23" t="s">
        <v>785</v>
      </c>
    </row>
    <row r="646" spans="3:4">
      <c r="C646" s="22" t="s">
        <v>775</v>
      </c>
      <c r="D646" s="23" t="s">
        <v>786</v>
      </c>
    </row>
    <row r="647" spans="3:4">
      <c r="C647" s="22" t="s">
        <v>775</v>
      </c>
      <c r="D647" s="23" t="s">
        <v>787</v>
      </c>
    </row>
    <row r="648" spans="3:4">
      <c r="C648" s="22" t="s">
        <v>775</v>
      </c>
      <c r="D648" s="23" t="s">
        <v>788</v>
      </c>
    </row>
    <row r="649" spans="3:4">
      <c r="C649" s="22" t="s">
        <v>775</v>
      </c>
      <c r="D649" s="23" t="s">
        <v>789</v>
      </c>
    </row>
    <row r="650" spans="3:4">
      <c r="C650" s="22" t="s">
        <v>775</v>
      </c>
      <c r="D650" s="23" t="s">
        <v>790</v>
      </c>
    </row>
    <row r="651" spans="3:4">
      <c r="C651" s="22" t="s">
        <v>775</v>
      </c>
      <c r="D651" s="23" t="s">
        <v>791</v>
      </c>
    </row>
    <row r="652" spans="3:4">
      <c r="C652" s="22" t="s">
        <v>775</v>
      </c>
      <c r="D652" s="23" t="s">
        <v>792</v>
      </c>
    </row>
    <row r="653" spans="3:4">
      <c r="C653" s="22" t="s">
        <v>775</v>
      </c>
      <c r="D653" s="23" t="s">
        <v>793</v>
      </c>
    </row>
    <row r="654" spans="3:4">
      <c r="C654" s="22" t="s">
        <v>775</v>
      </c>
      <c r="D654" s="23" t="s">
        <v>794</v>
      </c>
    </row>
    <row r="655" spans="3:4">
      <c r="C655" s="22" t="s">
        <v>775</v>
      </c>
      <c r="D655" s="23" t="s">
        <v>795</v>
      </c>
    </row>
    <row r="656" spans="3:4">
      <c r="C656" s="22" t="s">
        <v>775</v>
      </c>
      <c r="D656" s="23" t="s">
        <v>796</v>
      </c>
    </row>
    <row r="657" spans="3:4">
      <c r="C657" s="22" t="s">
        <v>775</v>
      </c>
      <c r="D657" s="23" t="s">
        <v>797</v>
      </c>
    </row>
    <row r="658" spans="3:4">
      <c r="C658" s="22" t="s">
        <v>775</v>
      </c>
      <c r="D658" s="23" t="s">
        <v>798</v>
      </c>
    </row>
    <row r="659" spans="3:4">
      <c r="C659" s="22" t="s">
        <v>775</v>
      </c>
      <c r="D659" s="23" t="s">
        <v>799</v>
      </c>
    </row>
    <row r="660" spans="3:4">
      <c r="C660" s="22" t="s">
        <v>775</v>
      </c>
      <c r="D660" s="23" t="s">
        <v>800</v>
      </c>
    </row>
    <row r="661" spans="3:4">
      <c r="C661" s="22" t="s">
        <v>775</v>
      </c>
      <c r="D661" s="23" t="s">
        <v>801</v>
      </c>
    </row>
    <row r="662" spans="3:4">
      <c r="C662" s="22" t="s">
        <v>775</v>
      </c>
      <c r="D662" s="23" t="s">
        <v>802</v>
      </c>
    </row>
    <row r="663" spans="3:4">
      <c r="C663" s="22" t="s">
        <v>775</v>
      </c>
      <c r="D663" s="23" t="s">
        <v>803</v>
      </c>
    </row>
    <row r="664" spans="3:4">
      <c r="C664" s="22" t="s">
        <v>775</v>
      </c>
      <c r="D664" s="23" t="s">
        <v>804</v>
      </c>
    </row>
    <row r="665" spans="3:4">
      <c r="C665" s="22" t="s">
        <v>775</v>
      </c>
      <c r="D665" s="23" t="s">
        <v>805</v>
      </c>
    </row>
    <row r="666" spans="3:4">
      <c r="C666" s="22" t="s">
        <v>775</v>
      </c>
      <c r="D666" s="23" t="s">
        <v>806</v>
      </c>
    </row>
    <row r="667" spans="3:4">
      <c r="C667" s="22" t="s">
        <v>775</v>
      </c>
      <c r="D667" s="23" t="s">
        <v>807</v>
      </c>
    </row>
    <row r="668" spans="3:4">
      <c r="C668" s="22" t="s">
        <v>775</v>
      </c>
      <c r="D668" s="23" t="s">
        <v>808</v>
      </c>
    </row>
    <row r="669" spans="3:4">
      <c r="C669" s="22" t="s">
        <v>775</v>
      </c>
      <c r="D669" s="23" t="s">
        <v>809</v>
      </c>
    </row>
    <row r="670" spans="3:4">
      <c r="C670" s="22" t="s">
        <v>775</v>
      </c>
      <c r="D670" s="23" t="s">
        <v>810</v>
      </c>
    </row>
    <row r="671" spans="3:4">
      <c r="C671" s="22" t="s">
        <v>775</v>
      </c>
      <c r="D671" s="23" t="s">
        <v>811</v>
      </c>
    </row>
    <row r="672" spans="3:4">
      <c r="C672" s="22" t="s">
        <v>775</v>
      </c>
      <c r="D672" s="23" t="s">
        <v>812</v>
      </c>
    </row>
    <row r="673" spans="3:4">
      <c r="C673" s="22" t="s">
        <v>775</v>
      </c>
      <c r="D673" s="23" t="s">
        <v>813</v>
      </c>
    </row>
    <row r="674" spans="3:4">
      <c r="C674" s="22" t="s">
        <v>775</v>
      </c>
      <c r="D674" s="23" t="s">
        <v>814</v>
      </c>
    </row>
    <row r="675" spans="3:4">
      <c r="C675" s="22" t="s">
        <v>775</v>
      </c>
      <c r="D675" s="23" t="s">
        <v>815</v>
      </c>
    </row>
    <row r="676" spans="3:4">
      <c r="C676" s="22" t="s">
        <v>775</v>
      </c>
      <c r="D676" s="23" t="s">
        <v>816</v>
      </c>
    </row>
    <row r="677" spans="3:4">
      <c r="C677" s="22" t="s">
        <v>775</v>
      </c>
      <c r="D677" s="23" t="s">
        <v>817</v>
      </c>
    </row>
    <row r="678" spans="3:4">
      <c r="C678" s="22" t="s">
        <v>775</v>
      </c>
      <c r="D678" s="23" t="s">
        <v>818</v>
      </c>
    </row>
    <row r="679" spans="3:4">
      <c r="C679" s="22" t="s">
        <v>775</v>
      </c>
      <c r="D679" s="23" t="s">
        <v>819</v>
      </c>
    </row>
    <row r="680" spans="3:4">
      <c r="C680" s="22" t="s">
        <v>775</v>
      </c>
      <c r="D680" s="23" t="s">
        <v>820</v>
      </c>
    </row>
    <row r="681" spans="3:4">
      <c r="C681" s="22" t="s">
        <v>775</v>
      </c>
      <c r="D681" s="23" t="s">
        <v>821</v>
      </c>
    </row>
    <row r="682" spans="3:4">
      <c r="C682" s="22" t="s">
        <v>775</v>
      </c>
      <c r="D682" s="23" t="s">
        <v>822</v>
      </c>
    </row>
    <row r="683" spans="3:4">
      <c r="C683" s="22" t="s">
        <v>775</v>
      </c>
      <c r="D683" s="23" t="s">
        <v>823</v>
      </c>
    </row>
    <row r="684" spans="3:4">
      <c r="C684" s="22" t="s">
        <v>775</v>
      </c>
      <c r="D684" s="23" t="s">
        <v>824</v>
      </c>
    </row>
    <row r="685" spans="3:4">
      <c r="C685" s="22" t="s">
        <v>775</v>
      </c>
      <c r="D685" s="23" t="s">
        <v>825</v>
      </c>
    </row>
    <row r="686" spans="3:4">
      <c r="C686" s="22" t="s">
        <v>775</v>
      </c>
      <c r="D686" s="23" t="s">
        <v>826</v>
      </c>
    </row>
    <row r="687" spans="3:4">
      <c r="C687" s="22" t="s">
        <v>775</v>
      </c>
      <c r="D687" s="23" t="s">
        <v>827</v>
      </c>
    </row>
    <row r="688" spans="3:4">
      <c r="C688" s="22" t="s">
        <v>775</v>
      </c>
      <c r="D688" s="23" t="s">
        <v>828</v>
      </c>
    </row>
    <row r="689" spans="3:4">
      <c r="C689" s="22" t="s">
        <v>775</v>
      </c>
      <c r="D689" s="23" t="s">
        <v>829</v>
      </c>
    </row>
    <row r="690" spans="3:4">
      <c r="C690" s="22" t="s">
        <v>775</v>
      </c>
      <c r="D690" s="23" t="s">
        <v>830</v>
      </c>
    </row>
    <row r="691" spans="3:4">
      <c r="C691" s="22" t="s">
        <v>775</v>
      </c>
      <c r="D691" s="23" t="s">
        <v>831</v>
      </c>
    </row>
    <row r="692" spans="3:4">
      <c r="C692" s="22" t="s">
        <v>775</v>
      </c>
      <c r="D692" s="23" t="s">
        <v>832</v>
      </c>
    </row>
    <row r="693" spans="3:4">
      <c r="C693" s="22" t="s">
        <v>775</v>
      </c>
      <c r="D693" s="23" t="s">
        <v>833</v>
      </c>
    </row>
    <row r="694" spans="3:4">
      <c r="C694" s="22" t="s">
        <v>775</v>
      </c>
      <c r="D694" s="23" t="s">
        <v>834</v>
      </c>
    </row>
    <row r="695" spans="3:4">
      <c r="C695" s="22" t="s">
        <v>775</v>
      </c>
      <c r="D695" s="23" t="s">
        <v>835</v>
      </c>
    </row>
    <row r="696" spans="3:4">
      <c r="C696" s="22" t="s">
        <v>775</v>
      </c>
      <c r="D696" s="23" t="s">
        <v>836</v>
      </c>
    </row>
    <row r="697" spans="3:4">
      <c r="C697" s="22" t="s">
        <v>775</v>
      </c>
      <c r="D697" s="23" t="s">
        <v>837</v>
      </c>
    </row>
    <row r="698" spans="3:4">
      <c r="C698" s="22" t="s">
        <v>838</v>
      </c>
      <c r="D698" s="23" t="s">
        <v>839</v>
      </c>
    </row>
    <row r="699" spans="3:4">
      <c r="C699" s="22" t="s">
        <v>838</v>
      </c>
      <c r="D699" s="23" t="s">
        <v>840</v>
      </c>
    </row>
    <row r="700" spans="3:4">
      <c r="C700" s="22" t="s">
        <v>838</v>
      </c>
      <c r="D700" s="23" t="s">
        <v>841</v>
      </c>
    </row>
    <row r="701" spans="3:4">
      <c r="C701" s="22" t="s">
        <v>838</v>
      </c>
      <c r="D701" s="23" t="s">
        <v>842</v>
      </c>
    </row>
    <row r="702" spans="3:4">
      <c r="C702" s="22" t="s">
        <v>838</v>
      </c>
      <c r="D702" s="23" t="s">
        <v>843</v>
      </c>
    </row>
    <row r="703" spans="3:4">
      <c r="C703" s="22" t="s">
        <v>838</v>
      </c>
      <c r="D703" s="23" t="s">
        <v>844</v>
      </c>
    </row>
    <row r="704" spans="3:4">
      <c r="C704" s="22" t="s">
        <v>838</v>
      </c>
      <c r="D704" s="23" t="s">
        <v>845</v>
      </c>
    </row>
    <row r="705" spans="3:4">
      <c r="C705" s="22" t="s">
        <v>838</v>
      </c>
      <c r="D705" s="23" t="s">
        <v>846</v>
      </c>
    </row>
    <row r="706" spans="3:4">
      <c r="C706" s="22" t="s">
        <v>838</v>
      </c>
      <c r="D706" s="23" t="s">
        <v>847</v>
      </c>
    </row>
    <row r="707" spans="3:4">
      <c r="C707" s="22" t="s">
        <v>838</v>
      </c>
      <c r="D707" s="23" t="s">
        <v>848</v>
      </c>
    </row>
    <row r="708" spans="3:4">
      <c r="C708" s="22" t="s">
        <v>838</v>
      </c>
      <c r="D708" s="23" t="s">
        <v>849</v>
      </c>
    </row>
    <row r="709" spans="3:4">
      <c r="C709" s="22" t="s">
        <v>838</v>
      </c>
      <c r="D709" s="23" t="s">
        <v>850</v>
      </c>
    </row>
    <row r="710" spans="3:4">
      <c r="C710" s="22" t="s">
        <v>838</v>
      </c>
      <c r="D710" s="23" t="s">
        <v>851</v>
      </c>
    </row>
    <row r="711" spans="3:4">
      <c r="C711" s="22" t="s">
        <v>838</v>
      </c>
      <c r="D711" s="23" t="s">
        <v>852</v>
      </c>
    </row>
    <row r="712" spans="3:4">
      <c r="C712" s="22" t="s">
        <v>838</v>
      </c>
      <c r="D712" s="23" t="s">
        <v>853</v>
      </c>
    </row>
    <row r="713" spans="3:4">
      <c r="C713" s="22" t="s">
        <v>838</v>
      </c>
      <c r="D713" s="23" t="s">
        <v>854</v>
      </c>
    </row>
    <row r="714" spans="3:4">
      <c r="C714" s="22" t="s">
        <v>838</v>
      </c>
      <c r="D714" s="23" t="s">
        <v>855</v>
      </c>
    </row>
    <row r="715" spans="3:4">
      <c r="C715" s="22" t="s">
        <v>838</v>
      </c>
      <c r="D715" s="23" t="s">
        <v>856</v>
      </c>
    </row>
    <row r="716" spans="3:4">
      <c r="C716" s="22" t="s">
        <v>838</v>
      </c>
      <c r="D716" s="23" t="s">
        <v>857</v>
      </c>
    </row>
    <row r="717" spans="3:4">
      <c r="C717" s="22" t="s">
        <v>838</v>
      </c>
      <c r="D717" s="23" t="s">
        <v>858</v>
      </c>
    </row>
    <row r="718" spans="3:4">
      <c r="C718" s="22" t="s">
        <v>838</v>
      </c>
      <c r="D718" s="23" t="s">
        <v>859</v>
      </c>
    </row>
    <row r="719" spans="3:4">
      <c r="C719" s="22" t="s">
        <v>838</v>
      </c>
      <c r="D719" s="23" t="s">
        <v>860</v>
      </c>
    </row>
    <row r="720" spans="3:4">
      <c r="C720" s="22" t="s">
        <v>838</v>
      </c>
      <c r="D720" s="23" t="s">
        <v>861</v>
      </c>
    </row>
    <row r="721" spans="3:4">
      <c r="C721" s="22" t="s">
        <v>838</v>
      </c>
      <c r="D721" s="23" t="s">
        <v>862</v>
      </c>
    </row>
    <row r="722" spans="3:4">
      <c r="C722" s="22" t="s">
        <v>838</v>
      </c>
      <c r="D722" s="23" t="s">
        <v>863</v>
      </c>
    </row>
    <row r="723" spans="3:4">
      <c r="C723" s="22" t="s">
        <v>838</v>
      </c>
      <c r="D723" s="23" t="s">
        <v>864</v>
      </c>
    </row>
    <row r="724" spans="3:4">
      <c r="C724" s="22" t="s">
        <v>838</v>
      </c>
      <c r="D724" s="23" t="s">
        <v>865</v>
      </c>
    </row>
    <row r="725" spans="3:4">
      <c r="C725" s="22" t="s">
        <v>838</v>
      </c>
      <c r="D725" s="23" t="s">
        <v>866</v>
      </c>
    </row>
    <row r="726" spans="3:4">
      <c r="C726" s="22" t="s">
        <v>838</v>
      </c>
      <c r="D726" s="23" t="s">
        <v>867</v>
      </c>
    </row>
    <row r="727" spans="3:4">
      <c r="C727" s="22" t="s">
        <v>838</v>
      </c>
      <c r="D727" s="23" t="s">
        <v>868</v>
      </c>
    </row>
    <row r="728" spans="3:4">
      <c r="C728" s="22" t="s">
        <v>838</v>
      </c>
      <c r="D728" s="23" t="s">
        <v>869</v>
      </c>
    </row>
    <row r="729" spans="3:4">
      <c r="C729" s="22" t="s">
        <v>838</v>
      </c>
      <c r="D729" s="23" t="s">
        <v>870</v>
      </c>
    </row>
    <row r="730" spans="3:4">
      <c r="C730" s="22" t="s">
        <v>838</v>
      </c>
      <c r="D730" s="23" t="s">
        <v>871</v>
      </c>
    </row>
    <row r="731" spans="3:4">
      <c r="C731" s="22" t="s">
        <v>872</v>
      </c>
      <c r="D731" s="23" t="s">
        <v>873</v>
      </c>
    </row>
    <row r="732" spans="3:4">
      <c r="C732" s="22" t="s">
        <v>872</v>
      </c>
      <c r="D732" s="23" t="s">
        <v>874</v>
      </c>
    </row>
    <row r="733" spans="3:4">
      <c r="C733" s="22" t="s">
        <v>872</v>
      </c>
      <c r="D733" s="23" t="s">
        <v>875</v>
      </c>
    </row>
    <row r="734" spans="3:4">
      <c r="C734" s="22" t="s">
        <v>872</v>
      </c>
      <c r="D734" s="23" t="s">
        <v>876</v>
      </c>
    </row>
    <row r="735" spans="3:4">
      <c r="C735" s="22" t="s">
        <v>872</v>
      </c>
      <c r="D735" s="23" t="s">
        <v>877</v>
      </c>
    </row>
    <row r="736" spans="3:4">
      <c r="C736" s="22" t="s">
        <v>872</v>
      </c>
      <c r="D736" s="23" t="s">
        <v>878</v>
      </c>
    </row>
    <row r="737" spans="3:4">
      <c r="C737" s="22" t="s">
        <v>872</v>
      </c>
      <c r="D737" s="23" t="s">
        <v>879</v>
      </c>
    </row>
    <row r="738" spans="3:4">
      <c r="C738" s="22" t="s">
        <v>872</v>
      </c>
      <c r="D738" s="23" t="s">
        <v>880</v>
      </c>
    </row>
    <row r="739" spans="3:4">
      <c r="C739" s="22" t="s">
        <v>872</v>
      </c>
      <c r="D739" s="23" t="s">
        <v>881</v>
      </c>
    </row>
    <row r="740" spans="3:4">
      <c r="C740" s="22" t="s">
        <v>872</v>
      </c>
      <c r="D740" s="23" t="s">
        <v>882</v>
      </c>
    </row>
    <row r="741" spans="3:4">
      <c r="C741" s="22" t="s">
        <v>872</v>
      </c>
      <c r="D741" s="23" t="s">
        <v>883</v>
      </c>
    </row>
    <row r="742" spans="3:4">
      <c r="C742" s="22" t="s">
        <v>872</v>
      </c>
      <c r="D742" s="23" t="s">
        <v>884</v>
      </c>
    </row>
    <row r="743" spans="3:4">
      <c r="C743" s="22" t="s">
        <v>872</v>
      </c>
      <c r="D743" s="23" t="s">
        <v>885</v>
      </c>
    </row>
    <row r="744" spans="3:4">
      <c r="C744" s="22" t="s">
        <v>872</v>
      </c>
      <c r="D744" s="23" t="s">
        <v>886</v>
      </c>
    </row>
    <row r="745" spans="3:4">
      <c r="C745" s="22" t="s">
        <v>872</v>
      </c>
      <c r="D745" s="23" t="s">
        <v>887</v>
      </c>
    </row>
    <row r="746" spans="3:4">
      <c r="C746" s="22" t="s">
        <v>872</v>
      </c>
      <c r="D746" s="23" t="s">
        <v>888</v>
      </c>
    </row>
    <row r="747" spans="3:4">
      <c r="C747" s="22" t="s">
        <v>872</v>
      </c>
      <c r="D747" s="23" t="s">
        <v>889</v>
      </c>
    </row>
    <row r="748" spans="3:4">
      <c r="C748" s="22" t="s">
        <v>872</v>
      </c>
      <c r="D748" s="23" t="s">
        <v>890</v>
      </c>
    </row>
    <row r="749" spans="3:4">
      <c r="C749" s="22" t="s">
        <v>872</v>
      </c>
      <c r="D749" s="23" t="s">
        <v>891</v>
      </c>
    </row>
    <row r="750" spans="3:4">
      <c r="C750" s="22" t="s">
        <v>872</v>
      </c>
      <c r="D750" s="23" t="s">
        <v>892</v>
      </c>
    </row>
    <row r="751" spans="3:4">
      <c r="C751" s="22" t="s">
        <v>872</v>
      </c>
      <c r="D751" s="23" t="s">
        <v>893</v>
      </c>
    </row>
    <row r="752" spans="3:4">
      <c r="C752" s="22" t="s">
        <v>872</v>
      </c>
      <c r="D752" s="23" t="s">
        <v>894</v>
      </c>
    </row>
    <row r="753" spans="3:4">
      <c r="C753" s="22" t="s">
        <v>872</v>
      </c>
      <c r="D753" s="23" t="s">
        <v>895</v>
      </c>
    </row>
    <row r="754" spans="3:4">
      <c r="C754" s="22" t="s">
        <v>872</v>
      </c>
      <c r="D754" s="23" t="s">
        <v>896</v>
      </c>
    </row>
    <row r="755" spans="3:4">
      <c r="C755" s="22" t="s">
        <v>872</v>
      </c>
      <c r="D755" s="23" t="s">
        <v>897</v>
      </c>
    </row>
    <row r="756" spans="3:4">
      <c r="C756" s="22" t="s">
        <v>872</v>
      </c>
      <c r="D756" s="23" t="s">
        <v>898</v>
      </c>
    </row>
    <row r="757" spans="3:4">
      <c r="C757" s="22" t="s">
        <v>872</v>
      </c>
      <c r="D757" s="23" t="s">
        <v>899</v>
      </c>
    </row>
    <row r="758" spans="3:4">
      <c r="C758" s="22" t="s">
        <v>872</v>
      </c>
      <c r="D758" s="23" t="s">
        <v>900</v>
      </c>
    </row>
    <row r="759" spans="3:4">
      <c r="C759" s="22" t="s">
        <v>872</v>
      </c>
      <c r="D759" s="23" t="s">
        <v>901</v>
      </c>
    </row>
    <row r="760" spans="3:4">
      <c r="C760" s="22" t="s">
        <v>872</v>
      </c>
      <c r="D760" s="23" t="s">
        <v>902</v>
      </c>
    </row>
    <row r="761" spans="3:4">
      <c r="C761" s="22" t="s">
        <v>903</v>
      </c>
      <c r="D761" s="23" t="s">
        <v>904</v>
      </c>
    </row>
    <row r="762" spans="3:4">
      <c r="C762" s="22" t="s">
        <v>903</v>
      </c>
      <c r="D762" s="23" t="s">
        <v>905</v>
      </c>
    </row>
    <row r="763" spans="3:4">
      <c r="C763" s="22" t="s">
        <v>903</v>
      </c>
      <c r="D763" s="23" t="s">
        <v>906</v>
      </c>
    </row>
    <row r="764" spans="3:4">
      <c r="C764" s="22" t="s">
        <v>903</v>
      </c>
      <c r="D764" s="23" t="s">
        <v>907</v>
      </c>
    </row>
    <row r="765" spans="3:4">
      <c r="C765" s="22" t="s">
        <v>903</v>
      </c>
      <c r="D765" s="23" t="s">
        <v>908</v>
      </c>
    </row>
    <row r="766" spans="3:4">
      <c r="C766" s="22" t="s">
        <v>903</v>
      </c>
      <c r="D766" s="23" t="s">
        <v>909</v>
      </c>
    </row>
    <row r="767" spans="3:4">
      <c r="C767" s="22" t="s">
        <v>903</v>
      </c>
      <c r="D767" s="23" t="s">
        <v>910</v>
      </c>
    </row>
    <row r="768" spans="3:4">
      <c r="C768" s="22" t="s">
        <v>903</v>
      </c>
      <c r="D768" s="23" t="s">
        <v>911</v>
      </c>
    </row>
    <row r="769" spans="3:4">
      <c r="C769" s="22" t="s">
        <v>903</v>
      </c>
      <c r="D769" s="23" t="s">
        <v>912</v>
      </c>
    </row>
    <row r="770" spans="3:4">
      <c r="C770" s="22" t="s">
        <v>903</v>
      </c>
      <c r="D770" s="23" t="s">
        <v>913</v>
      </c>
    </row>
    <row r="771" spans="3:4">
      <c r="C771" s="22" t="s">
        <v>903</v>
      </c>
      <c r="D771" s="23" t="s">
        <v>914</v>
      </c>
    </row>
    <row r="772" spans="3:4">
      <c r="C772" s="22" t="s">
        <v>903</v>
      </c>
      <c r="D772" s="23" t="s">
        <v>915</v>
      </c>
    </row>
    <row r="773" spans="3:4">
      <c r="C773" s="22" t="s">
        <v>903</v>
      </c>
      <c r="D773" s="23" t="s">
        <v>916</v>
      </c>
    </row>
    <row r="774" spans="3:4">
      <c r="C774" s="22" t="s">
        <v>903</v>
      </c>
      <c r="D774" s="23" t="s">
        <v>917</v>
      </c>
    </row>
    <row r="775" spans="3:4">
      <c r="C775" s="22" t="s">
        <v>903</v>
      </c>
      <c r="D775" s="23" t="s">
        <v>475</v>
      </c>
    </row>
    <row r="776" spans="3:4">
      <c r="C776" s="22" t="s">
        <v>918</v>
      </c>
      <c r="D776" s="23" t="s">
        <v>919</v>
      </c>
    </row>
    <row r="777" spans="3:4">
      <c r="C777" s="22" t="s">
        <v>918</v>
      </c>
      <c r="D777" s="23" t="s">
        <v>920</v>
      </c>
    </row>
    <row r="778" spans="3:4">
      <c r="C778" s="22" t="s">
        <v>918</v>
      </c>
      <c r="D778" s="23" t="s">
        <v>921</v>
      </c>
    </row>
    <row r="779" spans="3:4">
      <c r="C779" s="22" t="s">
        <v>918</v>
      </c>
      <c r="D779" s="23" t="s">
        <v>922</v>
      </c>
    </row>
    <row r="780" spans="3:4">
      <c r="C780" s="22" t="s">
        <v>918</v>
      </c>
      <c r="D780" s="23" t="s">
        <v>923</v>
      </c>
    </row>
    <row r="781" spans="3:4">
      <c r="C781" s="22" t="s">
        <v>918</v>
      </c>
      <c r="D781" s="23" t="s">
        <v>924</v>
      </c>
    </row>
    <row r="782" spans="3:4">
      <c r="C782" s="22" t="s">
        <v>918</v>
      </c>
      <c r="D782" s="23" t="s">
        <v>925</v>
      </c>
    </row>
    <row r="783" spans="3:4">
      <c r="C783" s="22" t="s">
        <v>918</v>
      </c>
      <c r="D783" s="23" t="s">
        <v>926</v>
      </c>
    </row>
    <row r="784" spans="3:4">
      <c r="C784" s="22" t="s">
        <v>918</v>
      </c>
      <c r="D784" s="23" t="s">
        <v>927</v>
      </c>
    </row>
    <row r="785" spans="3:4">
      <c r="C785" s="22" t="s">
        <v>918</v>
      </c>
      <c r="D785" s="23" t="s">
        <v>928</v>
      </c>
    </row>
    <row r="786" spans="3:4">
      <c r="C786" s="22" t="s">
        <v>918</v>
      </c>
      <c r="D786" s="23" t="s">
        <v>929</v>
      </c>
    </row>
    <row r="787" spans="3:4">
      <c r="C787" s="22" t="s">
        <v>918</v>
      </c>
      <c r="D787" s="23" t="s">
        <v>930</v>
      </c>
    </row>
    <row r="788" spans="3:4">
      <c r="C788" s="22" t="s">
        <v>918</v>
      </c>
      <c r="D788" s="23" t="s">
        <v>931</v>
      </c>
    </row>
    <row r="789" spans="3:4">
      <c r="C789" s="22" t="s">
        <v>918</v>
      </c>
      <c r="D789" s="23" t="s">
        <v>932</v>
      </c>
    </row>
    <row r="790" spans="3:4">
      <c r="C790" s="22" t="s">
        <v>918</v>
      </c>
      <c r="D790" s="23" t="s">
        <v>933</v>
      </c>
    </row>
    <row r="791" spans="3:4">
      <c r="C791" s="22" t="s">
        <v>918</v>
      </c>
      <c r="D791" s="23" t="s">
        <v>934</v>
      </c>
    </row>
    <row r="792" spans="3:4">
      <c r="C792" s="22" t="s">
        <v>918</v>
      </c>
      <c r="D792" s="23" t="s">
        <v>935</v>
      </c>
    </row>
    <row r="793" spans="3:4">
      <c r="C793" s="22" t="s">
        <v>918</v>
      </c>
      <c r="D793" s="23" t="s">
        <v>936</v>
      </c>
    </row>
    <row r="794" spans="3:4">
      <c r="C794" s="22" t="s">
        <v>918</v>
      </c>
      <c r="D794" s="23" t="s">
        <v>937</v>
      </c>
    </row>
    <row r="795" spans="3:4">
      <c r="C795" s="22" t="s">
        <v>938</v>
      </c>
      <c r="D795" s="23" t="s">
        <v>939</v>
      </c>
    </row>
    <row r="796" spans="3:4">
      <c r="C796" s="22" t="s">
        <v>938</v>
      </c>
      <c r="D796" s="23" t="s">
        <v>940</v>
      </c>
    </row>
    <row r="797" spans="3:4">
      <c r="C797" s="22" t="s">
        <v>938</v>
      </c>
      <c r="D797" s="23" t="s">
        <v>941</v>
      </c>
    </row>
    <row r="798" spans="3:4">
      <c r="C798" s="22" t="s">
        <v>938</v>
      </c>
      <c r="D798" s="23" t="s">
        <v>942</v>
      </c>
    </row>
    <row r="799" spans="3:4">
      <c r="C799" s="22" t="s">
        <v>938</v>
      </c>
      <c r="D799" s="23" t="s">
        <v>943</v>
      </c>
    </row>
    <row r="800" spans="3:4">
      <c r="C800" s="22" t="s">
        <v>938</v>
      </c>
      <c r="D800" s="23" t="s">
        <v>944</v>
      </c>
    </row>
    <row r="801" spans="3:4">
      <c r="C801" s="22" t="s">
        <v>938</v>
      </c>
      <c r="D801" s="23" t="s">
        <v>945</v>
      </c>
    </row>
    <row r="802" spans="3:4">
      <c r="C802" s="22" t="s">
        <v>938</v>
      </c>
      <c r="D802" s="23" t="s">
        <v>946</v>
      </c>
    </row>
    <row r="803" spans="3:4">
      <c r="C803" s="22" t="s">
        <v>938</v>
      </c>
      <c r="D803" s="23" t="s">
        <v>947</v>
      </c>
    </row>
    <row r="804" spans="3:4">
      <c r="C804" s="22" t="s">
        <v>938</v>
      </c>
      <c r="D804" s="23" t="s">
        <v>948</v>
      </c>
    </row>
    <row r="805" spans="3:4">
      <c r="C805" s="22" t="s">
        <v>938</v>
      </c>
      <c r="D805" s="23" t="s">
        <v>297</v>
      </c>
    </row>
    <row r="806" spans="3:4">
      <c r="C806" s="22" t="s">
        <v>938</v>
      </c>
      <c r="D806" s="23" t="s">
        <v>949</v>
      </c>
    </row>
    <row r="807" spans="3:4">
      <c r="C807" s="22" t="s">
        <v>938</v>
      </c>
      <c r="D807" s="23" t="s">
        <v>950</v>
      </c>
    </row>
    <row r="808" spans="3:4">
      <c r="C808" s="22" t="s">
        <v>938</v>
      </c>
      <c r="D808" s="23" t="s">
        <v>951</v>
      </c>
    </row>
    <row r="809" spans="3:4">
      <c r="C809" s="22" t="s">
        <v>938</v>
      </c>
      <c r="D809" s="23" t="s">
        <v>952</v>
      </c>
    </row>
    <row r="810" spans="3:4">
      <c r="C810" s="22" t="s">
        <v>938</v>
      </c>
      <c r="D810" s="23" t="s">
        <v>953</v>
      </c>
    </row>
    <row r="811" spans="3:4">
      <c r="C811" s="22" t="s">
        <v>938</v>
      </c>
      <c r="D811" s="23" t="s">
        <v>954</v>
      </c>
    </row>
    <row r="812" spans="3:4">
      <c r="C812" s="22" t="s">
        <v>955</v>
      </c>
      <c r="D812" s="23" t="s">
        <v>956</v>
      </c>
    </row>
    <row r="813" spans="3:4">
      <c r="C813" s="22" t="s">
        <v>955</v>
      </c>
      <c r="D813" s="23" t="s">
        <v>957</v>
      </c>
    </row>
    <row r="814" spans="3:4">
      <c r="C814" s="22" t="s">
        <v>955</v>
      </c>
      <c r="D814" s="23" t="s">
        <v>958</v>
      </c>
    </row>
    <row r="815" spans="3:4">
      <c r="C815" s="22" t="s">
        <v>955</v>
      </c>
      <c r="D815" s="23" t="s">
        <v>959</v>
      </c>
    </row>
    <row r="816" spans="3:4">
      <c r="C816" s="22" t="s">
        <v>955</v>
      </c>
      <c r="D816" s="23" t="s">
        <v>960</v>
      </c>
    </row>
    <row r="817" spans="3:4">
      <c r="C817" s="22" t="s">
        <v>955</v>
      </c>
      <c r="D817" s="23" t="s">
        <v>961</v>
      </c>
    </row>
    <row r="818" spans="3:4">
      <c r="C818" s="22" t="s">
        <v>955</v>
      </c>
      <c r="D818" s="23" t="s">
        <v>962</v>
      </c>
    </row>
    <row r="819" spans="3:4">
      <c r="C819" s="22" t="s">
        <v>955</v>
      </c>
      <c r="D819" s="23" t="s">
        <v>963</v>
      </c>
    </row>
    <row r="820" spans="3:4">
      <c r="C820" s="22" t="s">
        <v>955</v>
      </c>
      <c r="D820" s="23" t="s">
        <v>964</v>
      </c>
    </row>
    <row r="821" spans="3:4">
      <c r="C821" s="22" t="s">
        <v>955</v>
      </c>
      <c r="D821" s="23" t="s">
        <v>965</v>
      </c>
    </row>
    <row r="822" spans="3:4">
      <c r="C822" s="22" t="s">
        <v>955</v>
      </c>
      <c r="D822" s="23" t="s">
        <v>966</v>
      </c>
    </row>
    <row r="823" spans="3:4">
      <c r="C823" s="22" t="s">
        <v>955</v>
      </c>
      <c r="D823" s="23" t="s">
        <v>967</v>
      </c>
    </row>
    <row r="824" spans="3:4">
      <c r="C824" s="22" t="s">
        <v>955</v>
      </c>
      <c r="D824" s="23" t="s">
        <v>968</v>
      </c>
    </row>
    <row r="825" spans="3:4">
      <c r="C825" s="22" t="s">
        <v>955</v>
      </c>
      <c r="D825" s="23" t="s">
        <v>969</v>
      </c>
    </row>
    <row r="826" spans="3:4">
      <c r="C826" s="22" t="s">
        <v>955</v>
      </c>
      <c r="D826" s="23" t="s">
        <v>970</v>
      </c>
    </row>
    <row r="827" spans="3:4">
      <c r="C827" s="22" t="s">
        <v>955</v>
      </c>
      <c r="D827" s="23" t="s">
        <v>971</v>
      </c>
    </row>
    <row r="828" spans="3:4">
      <c r="C828" s="22" t="s">
        <v>955</v>
      </c>
      <c r="D828" s="23" t="s">
        <v>358</v>
      </c>
    </row>
    <row r="829" spans="3:4">
      <c r="C829" s="22" t="s">
        <v>955</v>
      </c>
      <c r="D829" s="23" t="s">
        <v>972</v>
      </c>
    </row>
    <row r="830" spans="3:4">
      <c r="C830" s="22" t="s">
        <v>955</v>
      </c>
      <c r="D830" s="23" t="s">
        <v>973</v>
      </c>
    </row>
    <row r="831" spans="3:4">
      <c r="C831" s="22" t="s">
        <v>955</v>
      </c>
      <c r="D831" s="23" t="s">
        <v>974</v>
      </c>
    </row>
    <row r="832" spans="3:4">
      <c r="C832" s="22" t="s">
        <v>955</v>
      </c>
      <c r="D832" s="23" t="s">
        <v>975</v>
      </c>
    </row>
    <row r="833" spans="3:4">
      <c r="C833" s="22" t="s">
        <v>955</v>
      </c>
      <c r="D833" s="23" t="s">
        <v>976</v>
      </c>
    </row>
    <row r="834" spans="3:4">
      <c r="C834" s="22" t="s">
        <v>955</v>
      </c>
      <c r="D834" s="23" t="s">
        <v>977</v>
      </c>
    </row>
    <row r="835" spans="3:4">
      <c r="C835" s="22" t="s">
        <v>955</v>
      </c>
      <c r="D835" s="23" t="s">
        <v>978</v>
      </c>
    </row>
    <row r="836" spans="3:4">
      <c r="C836" s="22" t="s">
        <v>955</v>
      </c>
      <c r="D836" s="23" t="s">
        <v>979</v>
      </c>
    </row>
    <row r="837" spans="3:4">
      <c r="C837" s="22" t="s">
        <v>955</v>
      </c>
      <c r="D837" s="23" t="s">
        <v>980</v>
      </c>
    </row>
    <row r="838" spans="3:4">
      <c r="C838" s="22" t="s">
        <v>955</v>
      </c>
      <c r="D838" s="23" t="s">
        <v>981</v>
      </c>
    </row>
    <row r="839" spans="3:4">
      <c r="C839" s="22" t="s">
        <v>982</v>
      </c>
      <c r="D839" s="23" t="s">
        <v>983</v>
      </c>
    </row>
    <row r="840" spans="3:4">
      <c r="C840" s="22" t="s">
        <v>982</v>
      </c>
      <c r="D840" s="23" t="s">
        <v>984</v>
      </c>
    </row>
    <row r="841" spans="3:4">
      <c r="C841" s="22" t="s">
        <v>982</v>
      </c>
      <c r="D841" s="23" t="s">
        <v>985</v>
      </c>
    </row>
    <row r="842" spans="3:4">
      <c r="C842" s="22" t="s">
        <v>982</v>
      </c>
      <c r="D842" s="23" t="s">
        <v>986</v>
      </c>
    </row>
    <row r="843" spans="3:4">
      <c r="C843" s="22" t="s">
        <v>982</v>
      </c>
      <c r="D843" s="23" t="s">
        <v>987</v>
      </c>
    </row>
    <row r="844" spans="3:4">
      <c r="C844" s="22" t="s">
        <v>982</v>
      </c>
      <c r="D844" s="23" t="s">
        <v>988</v>
      </c>
    </row>
    <row r="845" spans="3:4">
      <c r="C845" s="22" t="s">
        <v>982</v>
      </c>
      <c r="D845" s="23" t="s">
        <v>989</v>
      </c>
    </row>
    <row r="846" spans="3:4">
      <c r="C846" s="22" t="s">
        <v>982</v>
      </c>
      <c r="D846" s="23" t="s">
        <v>990</v>
      </c>
    </row>
    <row r="847" spans="3:4">
      <c r="C847" s="22" t="s">
        <v>982</v>
      </c>
      <c r="D847" s="23" t="s">
        <v>991</v>
      </c>
    </row>
    <row r="848" spans="3:4">
      <c r="C848" s="22" t="s">
        <v>982</v>
      </c>
      <c r="D848" s="23" t="s">
        <v>992</v>
      </c>
    </row>
    <row r="849" spans="3:4">
      <c r="C849" s="22" t="s">
        <v>982</v>
      </c>
      <c r="D849" s="23" t="s">
        <v>993</v>
      </c>
    </row>
    <row r="850" spans="3:4">
      <c r="C850" s="22" t="s">
        <v>982</v>
      </c>
      <c r="D850" s="23" t="s">
        <v>994</v>
      </c>
    </row>
    <row r="851" spans="3:4">
      <c r="C851" s="22" t="s">
        <v>982</v>
      </c>
      <c r="D851" s="23" t="s">
        <v>995</v>
      </c>
    </row>
    <row r="852" spans="3:4">
      <c r="C852" s="22" t="s">
        <v>982</v>
      </c>
      <c r="D852" s="23" t="s">
        <v>996</v>
      </c>
    </row>
    <row r="853" spans="3:4">
      <c r="C853" s="22" t="s">
        <v>982</v>
      </c>
      <c r="D853" s="23" t="s">
        <v>997</v>
      </c>
    </row>
    <row r="854" spans="3:4">
      <c r="C854" s="22" t="s">
        <v>982</v>
      </c>
      <c r="D854" s="23" t="s">
        <v>998</v>
      </c>
    </row>
    <row r="855" spans="3:4">
      <c r="C855" s="22" t="s">
        <v>982</v>
      </c>
      <c r="D855" s="23" t="s">
        <v>999</v>
      </c>
    </row>
    <row r="856" spans="3:4">
      <c r="C856" s="22" t="s">
        <v>982</v>
      </c>
      <c r="D856" s="23" t="s">
        <v>1000</v>
      </c>
    </row>
    <row r="857" spans="3:4">
      <c r="C857" s="22" t="s">
        <v>982</v>
      </c>
      <c r="D857" s="23" t="s">
        <v>1001</v>
      </c>
    </row>
    <row r="858" spans="3:4">
      <c r="C858" s="22" t="s">
        <v>982</v>
      </c>
      <c r="D858" s="23" t="s">
        <v>1002</v>
      </c>
    </row>
    <row r="859" spans="3:4">
      <c r="C859" s="22" t="s">
        <v>982</v>
      </c>
      <c r="D859" s="23" t="s">
        <v>1003</v>
      </c>
    </row>
    <row r="860" spans="3:4">
      <c r="C860" s="22" t="s">
        <v>982</v>
      </c>
      <c r="D860" s="23" t="s">
        <v>640</v>
      </c>
    </row>
    <row r="861" spans="3:4">
      <c r="C861" s="22" t="s">
        <v>982</v>
      </c>
      <c r="D861" s="23" t="s">
        <v>1004</v>
      </c>
    </row>
    <row r="862" spans="3:4">
      <c r="C862" s="22" t="s">
        <v>982</v>
      </c>
      <c r="D862" s="23" t="s">
        <v>1005</v>
      </c>
    </row>
    <row r="863" spans="3:4">
      <c r="C863" s="22" t="s">
        <v>982</v>
      </c>
      <c r="D863" s="23" t="s">
        <v>1006</v>
      </c>
    </row>
    <row r="864" spans="3:4">
      <c r="C864" s="22" t="s">
        <v>982</v>
      </c>
      <c r="D864" s="23" t="s">
        <v>1007</v>
      </c>
    </row>
    <row r="865" spans="3:4">
      <c r="C865" s="22" t="s">
        <v>982</v>
      </c>
      <c r="D865" s="23" t="s">
        <v>1008</v>
      </c>
    </row>
    <row r="866" spans="3:4">
      <c r="C866" s="22" t="s">
        <v>982</v>
      </c>
      <c r="D866" s="23" t="s">
        <v>1009</v>
      </c>
    </row>
    <row r="867" spans="3:4">
      <c r="C867" s="22" t="s">
        <v>982</v>
      </c>
      <c r="D867" s="23" t="s">
        <v>1010</v>
      </c>
    </row>
    <row r="868" spans="3:4">
      <c r="C868" s="22" t="s">
        <v>982</v>
      </c>
      <c r="D868" s="23" t="s">
        <v>1011</v>
      </c>
    </row>
    <row r="869" spans="3:4">
      <c r="C869" s="22" t="s">
        <v>982</v>
      </c>
      <c r="D869" s="23" t="s">
        <v>1012</v>
      </c>
    </row>
    <row r="870" spans="3:4">
      <c r="C870" s="22" t="s">
        <v>982</v>
      </c>
      <c r="D870" s="23" t="s">
        <v>1013</v>
      </c>
    </row>
    <row r="871" spans="3:4">
      <c r="C871" s="22" t="s">
        <v>982</v>
      </c>
      <c r="D871" s="23" t="s">
        <v>1014</v>
      </c>
    </row>
    <row r="872" spans="3:4">
      <c r="C872" s="22" t="s">
        <v>982</v>
      </c>
      <c r="D872" s="23" t="s">
        <v>1015</v>
      </c>
    </row>
    <row r="873" spans="3:4">
      <c r="C873" s="22" t="s">
        <v>982</v>
      </c>
      <c r="D873" s="23" t="s">
        <v>1016</v>
      </c>
    </row>
    <row r="874" spans="3:4">
      <c r="C874" s="22" t="s">
        <v>982</v>
      </c>
      <c r="D874" s="23" t="s">
        <v>1017</v>
      </c>
    </row>
    <row r="875" spans="3:4">
      <c r="C875" s="22" t="s">
        <v>982</v>
      </c>
      <c r="D875" s="23" t="s">
        <v>1018</v>
      </c>
    </row>
    <row r="876" spans="3:4">
      <c r="C876" s="22" t="s">
        <v>982</v>
      </c>
      <c r="D876" s="23" t="s">
        <v>1019</v>
      </c>
    </row>
    <row r="877" spans="3:4">
      <c r="C877" s="22" t="s">
        <v>982</v>
      </c>
      <c r="D877" s="23" t="s">
        <v>1020</v>
      </c>
    </row>
    <row r="878" spans="3:4">
      <c r="C878" s="22" t="s">
        <v>982</v>
      </c>
      <c r="D878" s="23" t="s">
        <v>1021</v>
      </c>
    </row>
    <row r="879" spans="3:4">
      <c r="C879" s="22" t="s">
        <v>982</v>
      </c>
      <c r="D879" s="23" t="s">
        <v>1022</v>
      </c>
    </row>
    <row r="880" spans="3:4">
      <c r="C880" s="22" t="s">
        <v>982</v>
      </c>
      <c r="D880" s="23" t="s">
        <v>1023</v>
      </c>
    </row>
    <row r="881" spans="3:4">
      <c r="C881" s="22" t="s">
        <v>982</v>
      </c>
      <c r="D881" s="23" t="s">
        <v>1024</v>
      </c>
    </row>
    <row r="882" spans="3:4">
      <c r="C882" s="22" t="s">
        <v>982</v>
      </c>
      <c r="D882" s="23" t="s">
        <v>1025</v>
      </c>
    </row>
    <row r="883" spans="3:4">
      <c r="C883" s="22" t="s">
        <v>982</v>
      </c>
      <c r="D883" s="23" t="s">
        <v>1026</v>
      </c>
    </row>
    <row r="884" spans="3:4">
      <c r="C884" s="22" t="s">
        <v>982</v>
      </c>
      <c r="D884" s="23" t="s">
        <v>1027</v>
      </c>
    </row>
    <row r="885" spans="3:4">
      <c r="C885" s="22" t="s">
        <v>982</v>
      </c>
      <c r="D885" s="23" t="s">
        <v>1028</v>
      </c>
    </row>
    <row r="886" spans="3:4">
      <c r="C886" s="22" t="s">
        <v>982</v>
      </c>
      <c r="D886" s="23" t="s">
        <v>1029</v>
      </c>
    </row>
    <row r="887" spans="3:4">
      <c r="C887" s="22" t="s">
        <v>982</v>
      </c>
      <c r="D887" s="23" t="s">
        <v>1030</v>
      </c>
    </row>
    <row r="888" spans="3:4">
      <c r="C888" s="22" t="s">
        <v>982</v>
      </c>
      <c r="D888" s="23" t="s">
        <v>1031</v>
      </c>
    </row>
    <row r="889" spans="3:4">
      <c r="C889" s="22" t="s">
        <v>982</v>
      </c>
      <c r="D889" s="23" t="s">
        <v>1032</v>
      </c>
    </row>
    <row r="890" spans="3:4">
      <c r="C890" s="22" t="s">
        <v>982</v>
      </c>
      <c r="D890" s="23" t="s">
        <v>1033</v>
      </c>
    </row>
    <row r="891" spans="3:4">
      <c r="C891" s="22" t="s">
        <v>982</v>
      </c>
      <c r="D891" s="23" t="s">
        <v>1034</v>
      </c>
    </row>
    <row r="892" spans="3:4">
      <c r="C892" s="22" t="s">
        <v>982</v>
      </c>
      <c r="D892" s="23" t="s">
        <v>1035</v>
      </c>
    </row>
    <row r="893" spans="3:4">
      <c r="C893" s="22" t="s">
        <v>982</v>
      </c>
      <c r="D893" s="23" t="s">
        <v>1036</v>
      </c>
    </row>
    <row r="894" spans="3:4">
      <c r="C894" s="22" t="s">
        <v>982</v>
      </c>
      <c r="D894" s="23" t="s">
        <v>1037</v>
      </c>
    </row>
    <row r="895" spans="3:4">
      <c r="C895" s="22" t="s">
        <v>982</v>
      </c>
      <c r="D895" s="23" t="s">
        <v>1038</v>
      </c>
    </row>
    <row r="896" spans="3:4">
      <c r="C896" s="22" t="s">
        <v>982</v>
      </c>
      <c r="D896" s="23" t="s">
        <v>1039</v>
      </c>
    </row>
    <row r="897" spans="3:4">
      <c r="C897" s="22" t="s">
        <v>982</v>
      </c>
      <c r="D897" s="23" t="s">
        <v>1040</v>
      </c>
    </row>
    <row r="898" spans="3:4">
      <c r="C898" s="22" t="s">
        <v>982</v>
      </c>
      <c r="D898" s="23" t="s">
        <v>1041</v>
      </c>
    </row>
    <row r="899" spans="3:4">
      <c r="C899" s="22" t="s">
        <v>982</v>
      </c>
      <c r="D899" s="23" t="s">
        <v>1042</v>
      </c>
    </row>
    <row r="900" spans="3:4">
      <c r="C900" s="22" t="s">
        <v>982</v>
      </c>
      <c r="D900" s="23" t="s">
        <v>1043</v>
      </c>
    </row>
    <row r="901" spans="3:4">
      <c r="C901" s="22" t="s">
        <v>982</v>
      </c>
      <c r="D901" s="23" t="s">
        <v>1044</v>
      </c>
    </row>
    <row r="902" spans="3:4">
      <c r="C902" s="22" t="s">
        <v>982</v>
      </c>
      <c r="D902" s="23" t="s">
        <v>297</v>
      </c>
    </row>
    <row r="903" spans="3:4">
      <c r="C903" s="22" t="s">
        <v>982</v>
      </c>
      <c r="D903" s="23" t="s">
        <v>1045</v>
      </c>
    </row>
    <row r="904" spans="3:4">
      <c r="C904" s="22" t="s">
        <v>982</v>
      </c>
      <c r="D904" s="23" t="s">
        <v>1046</v>
      </c>
    </row>
    <row r="905" spans="3:4">
      <c r="C905" s="22" t="s">
        <v>982</v>
      </c>
      <c r="D905" s="23" t="s">
        <v>1047</v>
      </c>
    </row>
    <row r="906" spans="3:4">
      <c r="C906" s="22" t="s">
        <v>982</v>
      </c>
      <c r="D906" s="23" t="s">
        <v>1048</v>
      </c>
    </row>
    <row r="907" spans="3:4">
      <c r="C907" s="22" t="s">
        <v>982</v>
      </c>
      <c r="D907" s="23" t="s">
        <v>1049</v>
      </c>
    </row>
    <row r="908" spans="3:4">
      <c r="C908" s="22" t="s">
        <v>982</v>
      </c>
      <c r="D908" s="23" t="s">
        <v>646</v>
      </c>
    </row>
    <row r="909" spans="3:4">
      <c r="C909" s="22" t="s">
        <v>982</v>
      </c>
      <c r="D909" s="23" t="s">
        <v>1050</v>
      </c>
    </row>
    <row r="910" spans="3:4">
      <c r="C910" s="22" t="s">
        <v>982</v>
      </c>
      <c r="D910" s="23" t="s">
        <v>1051</v>
      </c>
    </row>
    <row r="911" spans="3:4">
      <c r="C911" s="22" t="s">
        <v>982</v>
      </c>
      <c r="D911" s="23" t="s">
        <v>1052</v>
      </c>
    </row>
    <row r="912" spans="3:4">
      <c r="C912" s="22" t="s">
        <v>982</v>
      </c>
      <c r="D912" s="23" t="s">
        <v>1053</v>
      </c>
    </row>
    <row r="913" spans="3:5">
      <c r="C913" s="22" t="s">
        <v>982</v>
      </c>
      <c r="D913" s="23" t="s">
        <v>1054</v>
      </c>
    </row>
    <row r="914" spans="3:5">
      <c r="C914" s="22" t="s">
        <v>982</v>
      </c>
      <c r="D914" s="23" t="s">
        <v>1055</v>
      </c>
    </row>
    <row r="915" spans="3:5">
      <c r="C915" s="22" t="s">
        <v>982</v>
      </c>
      <c r="D915" s="23" t="s">
        <v>1056</v>
      </c>
      <c r="E915" s="27"/>
    </row>
    <row r="916" spans="3:5">
      <c r="C916" s="22" t="s">
        <v>1057</v>
      </c>
      <c r="D916" s="23" t="s">
        <v>1058</v>
      </c>
    </row>
    <row r="917" spans="3:5">
      <c r="C917" s="22" t="s">
        <v>1057</v>
      </c>
      <c r="D917" s="23" t="s">
        <v>1059</v>
      </c>
    </row>
    <row r="918" spans="3:5">
      <c r="C918" s="22" t="s">
        <v>1057</v>
      </c>
      <c r="D918" s="23" t="s">
        <v>1060</v>
      </c>
    </row>
    <row r="919" spans="3:5">
      <c r="C919" s="22" t="s">
        <v>1057</v>
      </c>
      <c r="D919" s="23" t="s">
        <v>1061</v>
      </c>
    </row>
    <row r="920" spans="3:5">
      <c r="C920" s="22" t="s">
        <v>1057</v>
      </c>
      <c r="D920" s="23" t="s">
        <v>1062</v>
      </c>
    </row>
    <row r="921" spans="3:5">
      <c r="C921" s="22" t="s">
        <v>1057</v>
      </c>
      <c r="D921" s="23" t="s">
        <v>1063</v>
      </c>
    </row>
    <row r="922" spans="3:5">
      <c r="C922" s="22" t="s">
        <v>1057</v>
      </c>
      <c r="D922" s="23" t="s">
        <v>1064</v>
      </c>
    </row>
    <row r="923" spans="3:5">
      <c r="C923" s="22" t="s">
        <v>1057</v>
      </c>
      <c r="D923" s="23" t="s">
        <v>1065</v>
      </c>
    </row>
    <row r="924" spans="3:5">
      <c r="C924" s="22" t="s">
        <v>1057</v>
      </c>
      <c r="D924" s="23" t="s">
        <v>1066</v>
      </c>
    </row>
    <row r="925" spans="3:5">
      <c r="C925" s="22" t="s">
        <v>1057</v>
      </c>
      <c r="D925" s="23" t="s">
        <v>1067</v>
      </c>
    </row>
    <row r="926" spans="3:5">
      <c r="C926" s="22" t="s">
        <v>1057</v>
      </c>
      <c r="D926" s="23" t="s">
        <v>1068</v>
      </c>
    </row>
    <row r="927" spans="3:5">
      <c r="C927" s="22" t="s">
        <v>1057</v>
      </c>
      <c r="D927" s="23" t="s">
        <v>1069</v>
      </c>
    </row>
    <row r="928" spans="3:5">
      <c r="C928" s="22" t="s">
        <v>1057</v>
      </c>
      <c r="D928" s="23" t="s">
        <v>1070</v>
      </c>
    </row>
    <row r="929" spans="3:4">
      <c r="C929" s="22" t="s">
        <v>1057</v>
      </c>
      <c r="D929" s="23" t="s">
        <v>1071</v>
      </c>
    </row>
    <row r="930" spans="3:4">
      <c r="C930" s="22" t="s">
        <v>1057</v>
      </c>
      <c r="D930" s="23" t="s">
        <v>1072</v>
      </c>
    </row>
    <row r="931" spans="3:4">
      <c r="C931" s="22" t="s">
        <v>1057</v>
      </c>
      <c r="D931" s="23" t="s">
        <v>1073</v>
      </c>
    </row>
    <row r="932" spans="3:4">
      <c r="C932" s="22" t="s">
        <v>1057</v>
      </c>
      <c r="D932" s="23" t="s">
        <v>1074</v>
      </c>
    </row>
    <row r="933" spans="3:4">
      <c r="C933" s="22" t="s">
        <v>1057</v>
      </c>
      <c r="D933" s="23" t="s">
        <v>1075</v>
      </c>
    </row>
    <row r="934" spans="3:4">
      <c r="C934" s="22" t="s">
        <v>1057</v>
      </c>
      <c r="D934" s="23" t="s">
        <v>1076</v>
      </c>
    </row>
    <row r="935" spans="3:4">
      <c r="C935" s="22" t="s">
        <v>1057</v>
      </c>
      <c r="D935" s="23" t="s">
        <v>1077</v>
      </c>
    </row>
    <row r="936" spans="3:4">
      <c r="C936" s="22" t="s">
        <v>1057</v>
      </c>
      <c r="D936" s="23" t="s">
        <v>1078</v>
      </c>
    </row>
    <row r="937" spans="3:4">
      <c r="C937" s="22" t="s">
        <v>1057</v>
      </c>
      <c r="D937" s="23" t="s">
        <v>1079</v>
      </c>
    </row>
    <row r="938" spans="3:4">
      <c r="C938" s="22" t="s">
        <v>1057</v>
      </c>
      <c r="D938" s="23" t="s">
        <v>1080</v>
      </c>
    </row>
    <row r="939" spans="3:4">
      <c r="C939" s="22" t="s">
        <v>1057</v>
      </c>
      <c r="D939" s="23" t="s">
        <v>1081</v>
      </c>
    </row>
    <row r="940" spans="3:4">
      <c r="C940" s="22" t="s">
        <v>1057</v>
      </c>
      <c r="D940" s="23" t="s">
        <v>1082</v>
      </c>
    </row>
    <row r="941" spans="3:4">
      <c r="C941" s="22" t="s">
        <v>1057</v>
      </c>
      <c r="D941" s="23" t="s">
        <v>1083</v>
      </c>
    </row>
    <row r="942" spans="3:4">
      <c r="C942" s="22" t="s">
        <v>1057</v>
      </c>
      <c r="D942" s="23" t="s">
        <v>1084</v>
      </c>
    </row>
    <row r="943" spans="3:4">
      <c r="C943" s="22" t="s">
        <v>1057</v>
      </c>
      <c r="D943" s="23" t="s">
        <v>1085</v>
      </c>
    </row>
    <row r="944" spans="3:4">
      <c r="C944" s="22" t="s">
        <v>1057</v>
      </c>
      <c r="D944" s="23" t="s">
        <v>1086</v>
      </c>
    </row>
    <row r="945" spans="3:4">
      <c r="C945" s="22" t="s">
        <v>1057</v>
      </c>
      <c r="D945" s="23" t="s">
        <v>1087</v>
      </c>
    </row>
    <row r="946" spans="3:4">
      <c r="C946" s="22" t="s">
        <v>1057</v>
      </c>
      <c r="D946" s="23" t="s">
        <v>1088</v>
      </c>
    </row>
    <row r="947" spans="3:4">
      <c r="C947" s="22" t="s">
        <v>1057</v>
      </c>
      <c r="D947" s="23" t="s">
        <v>297</v>
      </c>
    </row>
    <row r="948" spans="3:4">
      <c r="C948" s="22" t="s">
        <v>1057</v>
      </c>
      <c r="D948" s="23" t="s">
        <v>1089</v>
      </c>
    </row>
    <row r="949" spans="3:4">
      <c r="C949" s="22" t="s">
        <v>1057</v>
      </c>
      <c r="D949" s="23" t="s">
        <v>1090</v>
      </c>
    </row>
    <row r="950" spans="3:4">
      <c r="C950" s="22" t="s">
        <v>1057</v>
      </c>
      <c r="D950" s="23" t="s">
        <v>1091</v>
      </c>
    </row>
    <row r="951" spans="3:4">
      <c r="C951" s="22" t="s">
        <v>1057</v>
      </c>
      <c r="D951" s="23" t="s">
        <v>1092</v>
      </c>
    </row>
    <row r="952" spans="3:4">
      <c r="C952" s="22" t="s">
        <v>1057</v>
      </c>
      <c r="D952" s="23" t="s">
        <v>1093</v>
      </c>
    </row>
    <row r="953" spans="3:4">
      <c r="C953" s="22" t="s">
        <v>1057</v>
      </c>
      <c r="D953" s="23" t="s">
        <v>1094</v>
      </c>
    </row>
    <row r="954" spans="3:4">
      <c r="C954" s="22" t="s">
        <v>1057</v>
      </c>
      <c r="D954" s="23" t="s">
        <v>1095</v>
      </c>
    </row>
    <row r="955" spans="3:4">
      <c r="C955" s="22" t="s">
        <v>1057</v>
      </c>
      <c r="D955" s="23" t="s">
        <v>1096</v>
      </c>
    </row>
    <row r="956" spans="3:4">
      <c r="C956" s="22" t="s">
        <v>1057</v>
      </c>
      <c r="D956" s="23" t="s">
        <v>1097</v>
      </c>
    </row>
    <row r="957" spans="3:4">
      <c r="C957" s="22" t="s">
        <v>1057</v>
      </c>
      <c r="D957" s="23" t="s">
        <v>1098</v>
      </c>
    </row>
    <row r="958" spans="3:4">
      <c r="C958" s="22" t="s">
        <v>1099</v>
      </c>
      <c r="D958" s="23" t="s">
        <v>1100</v>
      </c>
    </row>
    <row r="959" spans="3:4">
      <c r="C959" s="22" t="s">
        <v>1099</v>
      </c>
      <c r="D959" s="23" t="s">
        <v>1101</v>
      </c>
    </row>
    <row r="960" spans="3:4">
      <c r="C960" s="22" t="s">
        <v>1099</v>
      </c>
      <c r="D960" s="23" t="s">
        <v>1102</v>
      </c>
    </row>
    <row r="961" spans="3:4">
      <c r="C961" s="22" t="s">
        <v>1099</v>
      </c>
      <c r="D961" s="23" t="s">
        <v>1103</v>
      </c>
    </row>
    <row r="962" spans="3:4">
      <c r="C962" s="22" t="s">
        <v>1099</v>
      </c>
      <c r="D962" s="23" t="s">
        <v>1104</v>
      </c>
    </row>
    <row r="963" spans="3:4">
      <c r="C963" s="22" t="s">
        <v>1099</v>
      </c>
      <c r="D963" s="23" t="s">
        <v>1105</v>
      </c>
    </row>
    <row r="964" spans="3:4">
      <c r="C964" s="22" t="s">
        <v>1099</v>
      </c>
      <c r="D964" s="23" t="s">
        <v>1106</v>
      </c>
    </row>
    <row r="965" spans="3:4">
      <c r="C965" s="22" t="s">
        <v>1099</v>
      </c>
      <c r="D965" s="23" t="s">
        <v>1107</v>
      </c>
    </row>
    <row r="966" spans="3:4">
      <c r="C966" s="22" t="s">
        <v>1099</v>
      </c>
      <c r="D966" s="23" t="s">
        <v>1108</v>
      </c>
    </row>
    <row r="967" spans="3:4">
      <c r="C967" s="22" t="s">
        <v>1099</v>
      </c>
      <c r="D967" s="23" t="s">
        <v>1109</v>
      </c>
    </row>
    <row r="968" spans="3:4">
      <c r="C968" s="22" t="s">
        <v>1099</v>
      </c>
      <c r="D968" s="23" t="s">
        <v>1110</v>
      </c>
    </row>
    <row r="969" spans="3:4">
      <c r="C969" s="22" t="s">
        <v>1099</v>
      </c>
      <c r="D969" s="23" t="s">
        <v>1111</v>
      </c>
    </row>
    <row r="970" spans="3:4">
      <c r="C970" s="22" t="s">
        <v>1099</v>
      </c>
      <c r="D970" s="23" t="s">
        <v>1112</v>
      </c>
    </row>
    <row r="971" spans="3:4">
      <c r="C971" s="22" t="s">
        <v>1099</v>
      </c>
      <c r="D971" s="23" t="s">
        <v>1113</v>
      </c>
    </row>
    <row r="972" spans="3:4">
      <c r="C972" s="22" t="s">
        <v>1099</v>
      </c>
      <c r="D972" s="23" t="s">
        <v>1114</v>
      </c>
    </row>
    <row r="973" spans="3:4">
      <c r="C973" s="22" t="s">
        <v>1099</v>
      </c>
      <c r="D973" s="23" t="s">
        <v>1115</v>
      </c>
    </row>
    <row r="974" spans="3:4">
      <c r="C974" s="22" t="s">
        <v>1099</v>
      </c>
      <c r="D974" s="23" t="s">
        <v>1116</v>
      </c>
    </row>
    <row r="975" spans="3:4">
      <c r="C975" s="22" t="s">
        <v>1099</v>
      </c>
      <c r="D975" s="23" t="s">
        <v>1117</v>
      </c>
    </row>
    <row r="976" spans="3:4">
      <c r="C976" s="22" t="s">
        <v>1099</v>
      </c>
      <c r="D976" s="23" t="s">
        <v>1118</v>
      </c>
    </row>
    <row r="977" spans="3:4">
      <c r="C977" s="22" t="s">
        <v>1099</v>
      </c>
      <c r="D977" s="23" t="s">
        <v>1119</v>
      </c>
    </row>
    <row r="978" spans="3:4">
      <c r="C978" s="22" t="s">
        <v>1099</v>
      </c>
      <c r="D978" s="23" t="s">
        <v>1120</v>
      </c>
    </row>
    <row r="979" spans="3:4">
      <c r="C979" s="22" t="s">
        <v>1099</v>
      </c>
      <c r="D979" s="23" t="s">
        <v>1121</v>
      </c>
    </row>
    <row r="980" spans="3:4">
      <c r="C980" s="22" t="s">
        <v>1099</v>
      </c>
      <c r="D980" s="23" t="s">
        <v>1122</v>
      </c>
    </row>
    <row r="981" spans="3:4">
      <c r="C981" s="22" t="s">
        <v>1099</v>
      </c>
      <c r="D981" s="23" t="s">
        <v>1123</v>
      </c>
    </row>
    <row r="982" spans="3:4">
      <c r="C982" s="22" t="s">
        <v>1099</v>
      </c>
      <c r="D982" s="23" t="s">
        <v>1124</v>
      </c>
    </row>
    <row r="983" spans="3:4">
      <c r="C983" s="22" t="s">
        <v>1099</v>
      </c>
      <c r="D983" s="23" t="s">
        <v>1125</v>
      </c>
    </row>
    <row r="984" spans="3:4">
      <c r="C984" s="22" t="s">
        <v>1099</v>
      </c>
      <c r="D984" s="23" t="s">
        <v>1126</v>
      </c>
    </row>
    <row r="985" spans="3:4">
      <c r="C985" s="22" t="s">
        <v>1099</v>
      </c>
      <c r="D985" s="23" t="s">
        <v>1127</v>
      </c>
    </row>
    <row r="986" spans="3:4">
      <c r="C986" s="22" t="s">
        <v>1099</v>
      </c>
      <c r="D986" s="23" t="s">
        <v>1128</v>
      </c>
    </row>
    <row r="987" spans="3:4">
      <c r="C987" s="22" t="s">
        <v>1099</v>
      </c>
      <c r="D987" s="23" t="s">
        <v>290</v>
      </c>
    </row>
    <row r="988" spans="3:4">
      <c r="C988" s="22" t="s">
        <v>1099</v>
      </c>
      <c r="D988" s="23" t="s">
        <v>1129</v>
      </c>
    </row>
    <row r="989" spans="3:4">
      <c r="C989" s="22" t="s">
        <v>1099</v>
      </c>
      <c r="D989" s="23" t="s">
        <v>1130</v>
      </c>
    </row>
    <row r="990" spans="3:4">
      <c r="C990" s="22" t="s">
        <v>1099</v>
      </c>
      <c r="D990" s="23" t="s">
        <v>1131</v>
      </c>
    </row>
    <row r="991" spans="3:4">
      <c r="C991" s="22" t="s">
        <v>1099</v>
      </c>
      <c r="D991" s="23" t="s">
        <v>1132</v>
      </c>
    </row>
    <row r="992" spans="3:4">
      <c r="C992" s="22" t="s">
        <v>1099</v>
      </c>
      <c r="D992" s="23" t="s">
        <v>178</v>
      </c>
    </row>
    <row r="993" spans="3:4">
      <c r="C993" s="22" t="s">
        <v>1133</v>
      </c>
      <c r="D993" s="23" t="s">
        <v>1134</v>
      </c>
    </row>
    <row r="994" spans="3:4">
      <c r="C994" s="22" t="s">
        <v>1133</v>
      </c>
      <c r="D994" s="23" t="s">
        <v>1135</v>
      </c>
    </row>
    <row r="995" spans="3:4">
      <c r="C995" s="22" t="s">
        <v>1133</v>
      </c>
      <c r="D995" s="23" t="s">
        <v>1136</v>
      </c>
    </row>
    <row r="996" spans="3:4">
      <c r="C996" s="22" t="s">
        <v>1133</v>
      </c>
      <c r="D996" s="23" t="s">
        <v>1137</v>
      </c>
    </row>
    <row r="997" spans="3:4">
      <c r="C997" s="22" t="s">
        <v>1133</v>
      </c>
      <c r="D997" s="23" t="s">
        <v>1138</v>
      </c>
    </row>
    <row r="998" spans="3:4">
      <c r="C998" s="22" t="s">
        <v>1133</v>
      </c>
      <c r="D998" s="23" t="s">
        <v>1139</v>
      </c>
    </row>
    <row r="999" spans="3:4">
      <c r="C999" s="22" t="s">
        <v>1133</v>
      </c>
      <c r="D999" s="23" t="s">
        <v>1140</v>
      </c>
    </row>
    <row r="1000" spans="3:4">
      <c r="C1000" s="22" t="s">
        <v>1133</v>
      </c>
      <c r="D1000" s="23" t="s">
        <v>1141</v>
      </c>
    </row>
    <row r="1001" spans="3:4">
      <c r="C1001" s="22" t="s">
        <v>1133</v>
      </c>
      <c r="D1001" s="23" t="s">
        <v>1142</v>
      </c>
    </row>
    <row r="1002" spans="3:4">
      <c r="C1002" s="22" t="s">
        <v>1133</v>
      </c>
      <c r="D1002" s="23" t="s">
        <v>1143</v>
      </c>
    </row>
    <row r="1003" spans="3:4">
      <c r="C1003" s="22" t="s">
        <v>1133</v>
      </c>
      <c r="D1003" s="23" t="s">
        <v>1144</v>
      </c>
    </row>
    <row r="1004" spans="3:4">
      <c r="C1004" s="22" t="s">
        <v>1133</v>
      </c>
      <c r="D1004" s="23" t="s">
        <v>1145</v>
      </c>
    </row>
    <row r="1005" spans="3:4">
      <c r="C1005" s="22" t="s">
        <v>1133</v>
      </c>
      <c r="D1005" s="23" t="s">
        <v>1146</v>
      </c>
    </row>
    <row r="1006" spans="3:4">
      <c r="C1006" s="22" t="s">
        <v>1133</v>
      </c>
      <c r="D1006" s="23" t="s">
        <v>1147</v>
      </c>
    </row>
    <row r="1007" spans="3:4">
      <c r="C1007" s="22" t="s">
        <v>1133</v>
      </c>
      <c r="D1007" s="23" t="s">
        <v>1148</v>
      </c>
    </row>
    <row r="1008" spans="3:4">
      <c r="C1008" s="22" t="s">
        <v>1133</v>
      </c>
      <c r="D1008" s="23" t="s">
        <v>1149</v>
      </c>
    </row>
    <row r="1009" spans="3:4">
      <c r="C1009" s="22" t="s">
        <v>1133</v>
      </c>
      <c r="D1009" s="23" t="s">
        <v>1150</v>
      </c>
    </row>
    <row r="1010" spans="3:4">
      <c r="C1010" s="22" t="s">
        <v>1133</v>
      </c>
      <c r="D1010" s="23" t="s">
        <v>1151</v>
      </c>
    </row>
    <row r="1011" spans="3:4">
      <c r="C1011" s="22" t="s">
        <v>1133</v>
      </c>
      <c r="D1011" s="23" t="s">
        <v>1152</v>
      </c>
    </row>
    <row r="1012" spans="3:4">
      <c r="C1012" s="22" t="s">
        <v>1133</v>
      </c>
      <c r="D1012" s="23" t="s">
        <v>1153</v>
      </c>
    </row>
    <row r="1013" spans="3:4">
      <c r="C1013" s="22" t="s">
        <v>1133</v>
      </c>
      <c r="D1013" s="23" t="s">
        <v>1154</v>
      </c>
    </row>
    <row r="1014" spans="3:4">
      <c r="C1014" s="22" t="s">
        <v>1133</v>
      </c>
      <c r="D1014" s="23" t="s">
        <v>1155</v>
      </c>
    </row>
    <row r="1015" spans="3:4">
      <c r="C1015" s="22" t="s">
        <v>1133</v>
      </c>
      <c r="D1015" s="23" t="s">
        <v>1156</v>
      </c>
    </row>
    <row r="1016" spans="3:4">
      <c r="C1016" s="22" t="s">
        <v>1133</v>
      </c>
      <c r="D1016" s="23" t="s">
        <v>1157</v>
      </c>
    </row>
    <row r="1017" spans="3:4">
      <c r="C1017" s="22" t="s">
        <v>1133</v>
      </c>
      <c r="D1017" s="23" t="s">
        <v>1158</v>
      </c>
    </row>
    <row r="1018" spans="3:4">
      <c r="C1018" s="22" t="s">
        <v>1133</v>
      </c>
      <c r="D1018" s="23" t="s">
        <v>1159</v>
      </c>
    </row>
    <row r="1019" spans="3:4">
      <c r="C1019" s="22" t="s">
        <v>1133</v>
      </c>
      <c r="D1019" s="23" t="s">
        <v>1160</v>
      </c>
    </row>
    <row r="1020" spans="3:4">
      <c r="C1020" s="22" t="s">
        <v>1133</v>
      </c>
      <c r="D1020" s="23" t="s">
        <v>1161</v>
      </c>
    </row>
    <row r="1021" spans="3:4">
      <c r="C1021" s="22" t="s">
        <v>1133</v>
      </c>
      <c r="D1021" s="23" t="s">
        <v>1162</v>
      </c>
    </row>
    <row r="1022" spans="3:4">
      <c r="C1022" s="22" t="s">
        <v>1133</v>
      </c>
      <c r="D1022" s="23" t="s">
        <v>1163</v>
      </c>
    </row>
    <row r="1023" spans="3:4">
      <c r="C1023" s="22" t="s">
        <v>1133</v>
      </c>
      <c r="D1023" s="23" t="s">
        <v>1164</v>
      </c>
    </row>
    <row r="1024" spans="3:4">
      <c r="C1024" s="22" t="s">
        <v>1133</v>
      </c>
      <c r="D1024" s="23" t="s">
        <v>1165</v>
      </c>
    </row>
    <row r="1025" spans="3:4">
      <c r="C1025" s="22" t="s">
        <v>1133</v>
      </c>
      <c r="D1025" s="23" t="s">
        <v>1166</v>
      </c>
    </row>
    <row r="1026" spans="3:4">
      <c r="C1026" s="22" t="s">
        <v>1133</v>
      </c>
      <c r="D1026" s="23" t="s">
        <v>1167</v>
      </c>
    </row>
    <row r="1027" spans="3:4">
      <c r="C1027" s="22" t="s">
        <v>1133</v>
      </c>
      <c r="D1027" s="23" t="s">
        <v>1168</v>
      </c>
    </row>
    <row r="1028" spans="3:4">
      <c r="C1028" s="22" t="s">
        <v>1133</v>
      </c>
      <c r="D1028" s="23" t="s">
        <v>1169</v>
      </c>
    </row>
    <row r="1029" spans="3:4">
      <c r="C1029" s="22" t="s">
        <v>1133</v>
      </c>
      <c r="D1029" s="23" t="s">
        <v>1170</v>
      </c>
    </row>
    <row r="1030" spans="3:4">
      <c r="C1030" s="22" t="s">
        <v>1133</v>
      </c>
      <c r="D1030" s="23" t="s">
        <v>1171</v>
      </c>
    </row>
    <row r="1031" spans="3:4">
      <c r="C1031" s="22" t="s">
        <v>1133</v>
      </c>
      <c r="D1031" s="23" t="s">
        <v>1172</v>
      </c>
    </row>
    <row r="1032" spans="3:4">
      <c r="C1032" s="22" t="s">
        <v>1133</v>
      </c>
      <c r="D1032" s="23" t="s">
        <v>1173</v>
      </c>
    </row>
    <row r="1033" spans="3:4">
      <c r="C1033" s="22" t="s">
        <v>1133</v>
      </c>
      <c r="D1033" s="23" t="s">
        <v>1174</v>
      </c>
    </row>
    <row r="1034" spans="3:4">
      <c r="C1034" s="22" t="s">
        <v>1133</v>
      </c>
      <c r="D1034" s="23" t="s">
        <v>1175</v>
      </c>
    </row>
    <row r="1035" spans="3:4">
      <c r="C1035" s="22" t="s">
        <v>1133</v>
      </c>
      <c r="D1035" s="23" t="s">
        <v>1176</v>
      </c>
    </row>
    <row r="1036" spans="3:4">
      <c r="C1036" s="22" t="s">
        <v>1133</v>
      </c>
      <c r="D1036" s="23" t="s">
        <v>1177</v>
      </c>
    </row>
    <row r="1037" spans="3:4">
      <c r="C1037" s="22" t="s">
        <v>1133</v>
      </c>
      <c r="D1037" s="23" t="s">
        <v>1178</v>
      </c>
    </row>
    <row r="1038" spans="3:4">
      <c r="C1038" s="22" t="s">
        <v>1133</v>
      </c>
      <c r="D1038" s="23" t="s">
        <v>1179</v>
      </c>
    </row>
    <row r="1039" spans="3:4">
      <c r="C1039" s="22" t="s">
        <v>1133</v>
      </c>
      <c r="D1039" s="23" t="s">
        <v>1180</v>
      </c>
    </row>
    <row r="1040" spans="3:4">
      <c r="C1040" s="22" t="s">
        <v>1133</v>
      </c>
      <c r="D1040" s="23" t="s">
        <v>1181</v>
      </c>
    </row>
    <row r="1041" spans="3:4">
      <c r="C1041" s="22" t="s">
        <v>1133</v>
      </c>
      <c r="D1041" s="23" t="s">
        <v>951</v>
      </c>
    </row>
    <row r="1042" spans="3:4">
      <c r="C1042" s="22" t="s">
        <v>1133</v>
      </c>
      <c r="D1042" s="23" t="s">
        <v>1182</v>
      </c>
    </row>
    <row r="1043" spans="3:4">
      <c r="C1043" s="22" t="s">
        <v>1133</v>
      </c>
      <c r="D1043" s="23" t="s">
        <v>1183</v>
      </c>
    </row>
    <row r="1044" spans="3:4">
      <c r="C1044" s="22" t="s">
        <v>1133</v>
      </c>
      <c r="D1044" s="23" t="s">
        <v>1184</v>
      </c>
    </row>
    <row r="1045" spans="3:4">
      <c r="C1045" s="22" t="s">
        <v>1133</v>
      </c>
      <c r="D1045" s="23" t="s">
        <v>1185</v>
      </c>
    </row>
    <row r="1046" spans="3:4">
      <c r="C1046" s="22" t="s">
        <v>1133</v>
      </c>
      <c r="D1046" s="23" t="s">
        <v>1186</v>
      </c>
    </row>
    <row r="1047" spans="3:4">
      <c r="C1047" s="22" t="s">
        <v>1187</v>
      </c>
      <c r="D1047" s="23" t="s">
        <v>1188</v>
      </c>
    </row>
    <row r="1048" spans="3:4">
      <c r="C1048" s="22" t="s">
        <v>1187</v>
      </c>
      <c r="D1048" s="23" t="s">
        <v>1189</v>
      </c>
    </row>
    <row r="1049" spans="3:4">
      <c r="C1049" s="22" t="s">
        <v>1187</v>
      </c>
      <c r="D1049" s="23" t="s">
        <v>1190</v>
      </c>
    </row>
    <row r="1050" spans="3:4">
      <c r="C1050" s="22" t="s">
        <v>1187</v>
      </c>
      <c r="D1050" s="23" t="s">
        <v>1191</v>
      </c>
    </row>
    <row r="1051" spans="3:4">
      <c r="C1051" s="22" t="s">
        <v>1187</v>
      </c>
      <c r="D1051" s="23" t="s">
        <v>1192</v>
      </c>
    </row>
    <row r="1052" spans="3:4">
      <c r="C1052" s="22" t="s">
        <v>1187</v>
      </c>
      <c r="D1052" s="23" t="s">
        <v>1193</v>
      </c>
    </row>
    <row r="1053" spans="3:4">
      <c r="C1053" s="22" t="s">
        <v>1187</v>
      </c>
      <c r="D1053" s="23" t="s">
        <v>1194</v>
      </c>
    </row>
    <row r="1054" spans="3:4">
      <c r="C1054" s="22" t="s">
        <v>1187</v>
      </c>
      <c r="D1054" s="23" t="s">
        <v>1195</v>
      </c>
    </row>
    <row r="1055" spans="3:4">
      <c r="C1055" s="22" t="s">
        <v>1187</v>
      </c>
      <c r="D1055" s="23" t="s">
        <v>1196</v>
      </c>
    </row>
    <row r="1056" spans="3:4">
      <c r="C1056" s="22" t="s">
        <v>1187</v>
      </c>
      <c r="D1056" s="23" t="s">
        <v>1197</v>
      </c>
    </row>
    <row r="1057" spans="3:4">
      <c r="C1057" s="22" t="s">
        <v>1187</v>
      </c>
      <c r="D1057" s="23" t="s">
        <v>1198</v>
      </c>
    </row>
    <row r="1058" spans="3:4">
      <c r="C1058" s="22" t="s">
        <v>1187</v>
      </c>
      <c r="D1058" s="23" t="s">
        <v>1199</v>
      </c>
    </row>
    <row r="1059" spans="3:4">
      <c r="C1059" s="22" t="s">
        <v>1187</v>
      </c>
      <c r="D1059" s="23" t="s">
        <v>1200</v>
      </c>
    </row>
    <row r="1060" spans="3:4">
      <c r="C1060" s="22" t="s">
        <v>1187</v>
      </c>
      <c r="D1060" s="23" t="s">
        <v>1201</v>
      </c>
    </row>
    <row r="1061" spans="3:4">
      <c r="C1061" s="22" t="s">
        <v>1187</v>
      </c>
      <c r="D1061" s="23" t="s">
        <v>1202</v>
      </c>
    </row>
    <row r="1062" spans="3:4">
      <c r="C1062" s="22" t="s">
        <v>1187</v>
      </c>
      <c r="D1062" s="23" t="s">
        <v>1203</v>
      </c>
    </row>
    <row r="1063" spans="3:4">
      <c r="C1063" s="22" t="s">
        <v>1187</v>
      </c>
      <c r="D1063" s="23" t="s">
        <v>1204</v>
      </c>
    </row>
    <row r="1064" spans="3:4">
      <c r="C1064" s="22" t="s">
        <v>1187</v>
      </c>
      <c r="D1064" s="23" t="s">
        <v>475</v>
      </c>
    </row>
    <row r="1065" spans="3:4">
      <c r="C1065" s="22" t="s">
        <v>1187</v>
      </c>
      <c r="D1065" s="23" t="s">
        <v>1205</v>
      </c>
    </row>
    <row r="1066" spans="3:4">
      <c r="C1066" s="22" t="s">
        <v>1187</v>
      </c>
      <c r="D1066" s="23" t="s">
        <v>1206</v>
      </c>
    </row>
    <row r="1067" spans="3:4">
      <c r="C1067" s="22" t="s">
        <v>1187</v>
      </c>
      <c r="D1067" s="23" t="s">
        <v>653</v>
      </c>
    </row>
    <row r="1068" spans="3:4">
      <c r="C1068" s="22" t="s">
        <v>1187</v>
      </c>
      <c r="D1068" s="23" t="s">
        <v>1207</v>
      </c>
    </row>
    <row r="1069" spans="3:4">
      <c r="C1069" s="22" t="s">
        <v>1187</v>
      </c>
      <c r="D1069" s="23" t="s">
        <v>1208</v>
      </c>
    </row>
    <row r="1070" spans="3:4">
      <c r="C1070" s="22" t="s">
        <v>1187</v>
      </c>
      <c r="D1070" s="23" t="s">
        <v>1209</v>
      </c>
    </row>
    <row r="1071" spans="3:4">
      <c r="C1071" s="22" t="s">
        <v>1187</v>
      </c>
      <c r="D1071" s="23" t="s">
        <v>1210</v>
      </c>
    </row>
    <row r="1072" spans="3:4">
      <c r="C1072" s="22" t="s">
        <v>1187</v>
      </c>
      <c r="D1072" s="23" t="s">
        <v>1211</v>
      </c>
    </row>
    <row r="1073" spans="3:4">
      <c r="C1073" s="22" t="s">
        <v>1187</v>
      </c>
      <c r="D1073" s="23" t="s">
        <v>1212</v>
      </c>
    </row>
    <row r="1074" spans="3:4">
      <c r="C1074" s="22" t="s">
        <v>1187</v>
      </c>
      <c r="D1074" s="23" t="s">
        <v>1213</v>
      </c>
    </row>
    <row r="1075" spans="3:4">
      <c r="C1075" s="22" t="s">
        <v>1187</v>
      </c>
      <c r="D1075" s="23" t="s">
        <v>1214</v>
      </c>
    </row>
    <row r="1076" spans="3:4">
      <c r="C1076" s="22" t="s">
        <v>1215</v>
      </c>
      <c r="D1076" s="23" t="s">
        <v>1216</v>
      </c>
    </row>
    <row r="1077" spans="3:4">
      <c r="C1077" s="22" t="s">
        <v>1215</v>
      </c>
      <c r="D1077" s="23" t="s">
        <v>1217</v>
      </c>
    </row>
    <row r="1078" spans="3:4">
      <c r="C1078" s="22" t="s">
        <v>1215</v>
      </c>
      <c r="D1078" s="23" t="s">
        <v>1218</v>
      </c>
    </row>
    <row r="1079" spans="3:4">
      <c r="C1079" s="22" t="s">
        <v>1215</v>
      </c>
      <c r="D1079" s="23" t="s">
        <v>1219</v>
      </c>
    </row>
    <row r="1080" spans="3:4">
      <c r="C1080" s="22" t="s">
        <v>1215</v>
      </c>
      <c r="D1080" s="23" t="s">
        <v>1220</v>
      </c>
    </row>
    <row r="1081" spans="3:4">
      <c r="C1081" s="22" t="s">
        <v>1215</v>
      </c>
      <c r="D1081" s="23" t="s">
        <v>1221</v>
      </c>
    </row>
    <row r="1082" spans="3:4">
      <c r="C1082" s="22" t="s">
        <v>1215</v>
      </c>
      <c r="D1082" s="23" t="s">
        <v>1222</v>
      </c>
    </row>
    <row r="1083" spans="3:4">
      <c r="C1083" s="22" t="s">
        <v>1215</v>
      </c>
      <c r="D1083" s="23" t="s">
        <v>1223</v>
      </c>
    </row>
    <row r="1084" spans="3:4">
      <c r="C1084" s="22" t="s">
        <v>1215</v>
      </c>
      <c r="D1084" s="23" t="s">
        <v>1224</v>
      </c>
    </row>
    <row r="1085" spans="3:4">
      <c r="C1085" s="22" t="s">
        <v>1215</v>
      </c>
      <c r="D1085" s="23" t="s">
        <v>1225</v>
      </c>
    </row>
    <row r="1086" spans="3:4">
      <c r="C1086" s="22" t="s">
        <v>1215</v>
      </c>
      <c r="D1086" s="23" t="s">
        <v>1226</v>
      </c>
    </row>
    <row r="1087" spans="3:4">
      <c r="C1087" s="22" t="s">
        <v>1215</v>
      </c>
      <c r="D1087" s="23" t="s">
        <v>1227</v>
      </c>
    </row>
    <row r="1088" spans="3:4">
      <c r="C1088" s="22" t="s">
        <v>1215</v>
      </c>
      <c r="D1088" s="23" t="s">
        <v>1228</v>
      </c>
    </row>
    <row r="1089" spans="3:5">
      <c r="C1089" s="22" t="s">
        <v>1215</v>
      </c>
      <c r="D1089" s="23" t="s">
        <v>1229</v>
      </c>
    </row>
    <row r="1090" spans="3:5">
      <c r="C1090" s="22" t="s">
        <v>1215</v>
      </c>
      <c r="D1090" s="23" t="s">
        <v>1230</v>
      </c>
    </row>
    <row r="1091" spans="3:5">
      <c r="C1091" s="22" t="s">
        <v>1215</v>
      </c>
      <c r="D1091" s="23" t="s">
        <v>1231</v>
      </c>
    </row>
    <row r="1092" spans="3:5">
      <c r="C1092" s="22" t="s">
        <v>1215</v>
      </c>
      <c r="D1092" s="23" t="s">
        <v>1232</v>
      </c>
    </row>
    <row r="1093" spans="3:5">
      <c r="C1093" s="22" t="s">
        <v>1215</v>
      </c>
      <c r="D1093" s="23" t="s">
        <v>1233</v>
      </c>
    </row>
    <row r="1094" spans="3:5">
      <c r="C1094" s="22" t="s">
        <v>1215</v>
      </c>
      <c r="D1094" s="23" t="s">
        <v>1234</v>
      </c>
      <c r="E1094" s="27"/>
    </row>
    <row r="1095" spans="3:5">
      <c r="C1095" s="22" t="s">
        <v>1235</v>
      </c>
      <c r="D1095" s="23" t="s">
        <v>1236</v>
      </c>
    </row>
    <row r="1096" spans="3:5">
      <c r="C1096" s="22" t="s">
        <v>1235</v>
      </c>
      <c r="D1096" s="23" t="s">
        <v>1237</v>
      </c>
    </row>
    <row r="1097" spans="3:5">
      <c r="C1097" s="22" t="s">
        <v>1235</v>
      </c>
      <c r="D1097" s="23" t="s">
        <v>1238</v>
      </c>
    </row>
    <row r="1098" spans="3:5">
      <c r="C1098" s="22" t="s">
        <v>1235</v>
      </c>
      <c r="D1098" s="23" t="s">
        <v>1239</v>
      </c>
    </row>
    <row r="1099" spans="3:5">
      <c r="C1099" s="22" t="s">
        <v>1235</v>
      </c>
      <c r="D1099" s="23" t="s">
        <v>1240</v>
      </c>
    </row>
    <row r="1100" spans="3:5">
      <c r="C1100" s="22" t="s">
        <v>1235</v>
      </c>
      <c r="D1100" s="23" t="s">
        <v>1241</v>
      </c>
    </row>
    <row r="1101" spans="3:5">
      <c r="C1101" s="22" t="s">
        <v>1235</v>
      </c>
      <c r="D1101" s="23" t="s">
        <v>1242</v>
      </c>
    </row>
    <row r="1102" spans="3:5">
      <c r="C1102" s="22" t="s">
        <v>1235</v>
      </c>
      <c r="D1102" s="23" t="s">
        <v>1243</v>
      </c>
    </row>
    <row r="1103" spans="3:5">
      <c r="C1103" s="22" t="s">
        <v>1235</v>
      </c>
      <c r="D1103" s="23" t="s">
        <v>1244</v>
      </c>
    </row>
    <row r="1104" spans="3:5">
      <c r="C1104" s="22" t="s">
        <v>1235</v>
      </c>
      <c r="D1104" s="23" t="s">
        <v>1245</v>
      </c>
    </row>
    <row r="1105" spans="3:4">
      <c r="C1105" s="22" t="s">
        <v>1235</v>
      </c>
      <c r="D1105" s="23" t="s">
        <v>1246</v>
      </c>
    </row>
    <row r="1106" spans="3:4">
      <c r="C1106" s="22" t="s">
        <v>1235</v>
      </c>
      <c r="D1106" s="23" t="s">
        <v>1247</v>
      </c>
    </row>
    <row r="1107" spans="3:4">
      <c r="C1107" s="22" t="s">
        <v>1235</v>
      </c>
      <c r="D1107" s="23" t="s">
        <v>1248</v>
      </c>
    </row>
    <row r="1108" spans="3:4">
      <c r="C1108" s="22" t="s">
        <v>1235</v>
      </c>
      <c r="D1108" s="23" t="s">
        <v>1249</v>
      </c>
    </row>
    <row r="1109" spans="3:4">
      <c r="C1109" s="22" t="s">
        <v>1235</v>
      </c>
      <c r="D1109" s="23" t="s">
        <v>1250</v>
      </c>
    </row>
    <row r="1110" spans="3:4">
      <c r="C1110" s="22" t="s">
        <v>1235</v>
      </c>
      <c r="D1110" s="23" t="s">
        <v>1251</v>
      </c>
    </row>
    <row r="1111" spans="3:4">
      <c r="C1111" s="22" t="s">
        <v>1235</v>
      </c>
      <c r="D1111" s="23" t="s">
        <v>1252</v>
      </c>
    </row>
    <row r="1112" spans="3:4">
      <c r="C1112" s="22" t="s">
        <v>1235</v>
      </c>
      <c r="D1112" s="23" t="s">
        <v>1253</v>
      </c>
    </row>
    <row r="1113" spans="3:4">
      <c r="C1113" s="22" t="s">
        <v>1235</v>
      </c>
      <c r="D1113" s="23" t="s">
        <v>1254</v>
      </c>
    </row>
    <row r="1114" spans="3:4">
      <c r="C1114" s="22" t="s">
        <v>1235</v>
      </c>
      <c r="D1114" s="23" t="s">
        <v>1255</v>
      </c>
    </row>
    <row r="1115" spans="3:4">
      <c r="C1115" s="22" t="s">
        <v>1235</v>
      </c>
      <c r="D1115" s="23" t="s">
        <v>1256</v>
      </c>
    </row>
    <row r="1116" spans="3:4">
      <c r="C1116" s="22" t="s">
        <v>1235</v>
      </c>
      <c r="D1116" s="23" t="s">
        <v>1257</v>
      </c>
    </row>
    <row r="1117" spans="3:4">
      <c r="C1117" s="22" t="s">
        <v>1235</v>
      </c>
      <c r="D1117" s="23" t="s">
        <v>1258</v>
      </c>
    </row>
    <row r="1118" spans="3:4">
      <c r="C1118" s="22" t="s">
        <v>1235</v>
      </c>
      <c r="D1118" s="23" t="s">
        <v>1259</v>
      </c>
    </row>
    <row r="1119" spans="3:4">
      <c r="C1119" s="22" t="s">
        <v>1235</v>
      </c>
      <c r="D1119" s="23" t="s">
        <v>1260</v>
      </c>
    </row>
    <row r="1120" spans="3:4">
      <c r="C1120" s="22" t="s">
        <v>1235</v>
      </c>
      <c r="D1120" s="23" t="s">
        <v>1261</v>
      </c>
    </row>
    <row r="1121" spans="3:4">
      <c r="C1121" s="22" t="s">
        <v>1262</v>
      </c>
      <c r="D1121" s="23" t="s">
        <v>1263</v>
      </c>
    </row>
    <row r="1122" spans="3:4">
      <c r="C1122" s="22" t="s">
        <v>1262</v>
      </c>
      <c r="D1122" s="23" t="s">
        <v>1264</v>
      </c>
    </row>
    <row r="1123" spans="3:4">
      <c r="C1123" s="22" t="s">
        <v>1262</v>
      </c>
      <c r="D1123" s="23" t="s">
        <v>1265</v>
      </c>
    </row>
    <row r="1124" spans="3:4">
      <c r="C1124" s="22" t="s">
        <v>1262</v>
      </c>
      <c r="D1124" s="23" t="s">
        <v>1266</v>
      </c>
    </row>
    <row r="1125" spans="3:4">
      <c r="C1125" s="22" t="s">
        <v>1262</v>
      </c>
      <c r="D1125" s="23" t="s">
        <v>1267</v>
      </c>
    </row>
    <row r="1126" spans="3:4">
      <c r="C1126" s="22" t="s">
        <v>1262</v>
      </c>
      <c r="D1126" s="23" t="s">
        <v>1268</v>
      </c>
    </row>
    <row r="1127" spans="3:4">
      <c r="C1127" s="22" t="s">
        <v>1262</v>
      </c>
      <c r="D1127" s="23" t="s">
        <v>1269</v>
      </c>
    </row>
    <row r="1128" spans="3:4">
      <c r="C1128" s="22" t="s">
        <v>1262</v>
      </c>
      <c r="D1128" s="23" t="s">
        <v>1270</v>
      </c>
    </row>
    <row r="1129" spans="3:4">
      <c r="C1129" s="22" t="s">
        <v>1262</v>
      </c>
      <c r="D1129" s="23" t="s">
        <v>1271</v>
      </c>
    </row>
    <row r="1130" spans="3:4">
      <c r="C1130" s="22" t="s">
        <v>1262</v>
      </c>
      <c r="D1130" s="23" t="s">
        <v>1272</v>
      </c>
    </row>
    <row r="1131" spans="3:4">
      <c r="C1131" s="22" t="s">
        <v>1262</v>
      </c>
      <c r="D1131" s="23" t="s">
        <v>1273</v>
      </c>
    </row>
    <row r="1132" spans="3:4">
      <c r="C1132" s="22" t="s">
        <v>1262</v>
      </c>
      <c r="D1132" s="23" t="s">
        <v>1274</v>
      </c>
    </row>
    <row r="1133" spans="3:4">
      <c r="C1133" s="22" t="s">
        <v>1262</v>
      </c>
      <c r="D1133" s="23" t="s">
        <v>1275</v>
      </c>
    </row>
    <row r="1134" spans="3:4">
      <c r="C1134" s="22" t="s">
        <v>1262</v>
      </c>
      <c r="D1134" s="23" t="s">
        <v>1276</v>
      </c>
    </row>
    <row r="1135" spans="3:4">
      <c r="C1135" s="22" t="s">
        <v>1262</v>
      </c>
      <c r="D1135" s="23" t="s">
        <v>1277</v>
      </c>
    </row>
    <row r="1136" spans="3:4">
      <c r="C1136" s="22" t="s">
        <v>1262</v>
      </c>
      <c r="D1136" s="23" t="s">
        <v>1278</v>
      </c>
    </row>
    <row r="1137" spans="3:4">
      <c r="C1137" s="22" t="s">
        <v>1262</v>
      </c>
      <c r="D1137" s="23" t="s">
        <v>1279</v>
      </c>
    </row>
    <row r="1138" spans="3:4">
      <c r="C1138" s="22" t="s">
        <v>1262</v>
      </c>
      <c r="D1138" s="23" t="s">
        <v>1280</v>
      </c>
    </row>
    <row r="1139" spans="3:4">
      <c r="C1139" s="22" t="s">
        <v>1262</v>
      </c>
      <c r="D1139" s="23" t="s">
        <v>1281</v>
      </c>
    </row>
    <row r="1140" spans="3:4">
      <c r="C1140" s="22" t="s">
        <v>1262</v>
      </c>
      <c r="D1140" s="23" t="s">
        <v>1282</v>
      </c>
    </row>
    <row r="1141" spans="3:4">
      <c r="C1141" s="22" t="s">
        <v>1262</v>
      </c>
      <c r="D1141" s="23" t="s">
        <v>1283</v>
      </c>
    </row>
    <row r="1142" spans="3:4">
      <c r="C1142" s="22" t="s">
        <v>1262</v>
      </c>
      <c r="D1142" s="23" t="s">
        <v>1284</v>
      </c>
    </row>
    <row r="1143" spans="3:4">
      <c r="C1143" s="22" t="s">
        <v>1262</v>
      </c>
      <c r="D1143" s="23" t="s">
        <v>1285</v>
      </c>
    </row>
    <row r="1144" spans="3:4">
      <c r="C1144" s="22" t="s">
        <v>1262</v>
      </c>
      <c r="D1144" s="23" t="s">
        <v>1286</v>
      </c>
    </row>
    <row r="1145" spans="3:4">
      <c r="C1145" s="22" t="s">
        <v>1262</v>
      </c>
      <c r="D1145" s="23" t="s">
        <v>1287</v>
      </c>
    </row>
    <row r="1146" spans="3:4">
      <c r="C1146" s="22" t="s">
        <v>1262</v>
      </c>
      <c r="D1146" s="23" t="s">
        <v>1288</v>
      </c>
    </row>
    <row r="1147" spans="3:4">
      <c r="C1147" s="22" t="s">
        <v>1262</v>
      </c>
      <c r="D1147" s="23" t="s">
        <v>1289</v>
      </c>
    </row>
    <row r="1148" spans="3:4">
      <c r="C1148" s="22" t="s">
        <v>1262</v>
      </c>
      <c r="D1148" s="23" t="s">
        <v>1290</v>
      </c>
    </row>
    <row r="1149" spans="3:4">
      <c r="C1149" s="22" t="s">
        <v>1262</v>
      </c>
      <c r="D1149" s="23" t="s">
        <v>1291</v>
      </c>
    </row>
    <row r="1150" spans="3:4">
      <c r="C1150" s="22" t="s">
        <v>1262</v>
      </c>
      <c r="D1150" s="23" t="s">
        <v>1292</v>
      </c>
    </row>
    <row r="1151" spans="3:4">
      <c r="C1151" s="22" t="s">
        <v>1262</v>
      </c>
      <c r="D1151" s="23" t="s">
        <v>1293</v>
      </c>
    </row>
    <row r="1152" spans="3:4">
      <c r="C1152" s="22" t="s">
        <v>1262</v>
      </c>
      <c r="D1152" s="23" t="s">
        <v>1294</v>
      </c>
    </row>
    <row r="1153" spans="3:4">
      <c r="C1153" s="22" t="s">
        <v>1262</v>
      </c>
      <c r="D1153" s="23" t="s">
        <v>1295</v>
      </c>
    </row>
    <row r="1154" spans="3:4">
      <c r="C1154" s="22" t="s">
        <v>1262</v>
      </c>
      <c r="D1154" s="23" t="s">
        <v>1296</v>
      </c>
    </row>
    <row r="1155" spans="3:4">
      <c r="C1155" s="22" t="s">
        <v>1262</v>
      </c>
      <c r="D1155" s="23" t="s">
        <v>1297</v>
      </c>
    </row>
    <row r="1156" spans="3:4">
      <c r="C1156" s="22" t="s">
        <v>1262</v>
      </c>
      <c r="D1156" s="23" t="s">
        <v>1298</v>
      </c>
    </row>
    <row r="1157" spans="3:4">
      <c r="C1157" s="22" t="s">
        <v>1262</v>
      </c>
      <c r="D1157" s="23" t="s">
        <v>1299</v>
      </c>
    </row>
    <row r="1158" spans="3:4">
      <c r="C1158" s="22" t="s">
        <v>1262</v>
      </c>
      <c r="D1158" s="23" t="s">
        <v>1300</v>
      </c>
    </row>
    <row r="1159" spans="3:4">
      <c r="C1159" s="22" t="s">
        <v>1262</v>
      </c>
      <c r="D1159" s="23" t="s">
        <v>1301</v>
      </c>
    </row>
    <row r="1160" spans="3:4">
      <c r="C1160" s="22" t="s">
        <v>1262</v>
      </c>
      <c r="D1160" s="23" t="s">
        <v>1302</v>
      </c>
    </row>
    <row r="1161" spans="3:4">
      <c r="C1161" s="22" t="s">
        <v>1262</v>
      </c>
      <c r="D1161" s="23" t="s">
        <v>1303</v>
      </c>
    </row>
    <row r="1162" spans="3:4">
      <c r="C1162" s="22" t="s">
        <v>1262</v>
      </c>
      <c r="D1162" s="23" t="s">
        <v>1304</v>
      </c>
    </row>
    <row r="1163" spans="3:4">
      <c r="C1163" s="22" t="s">
        <v>1262</v>
      </c>
      <c r="D1163" s="23" t="s">
        <v>1305</v>
      </c>
    </row>
    <row r="1164" spans="3:4">
      <c r="C1164" s="22" t="s">
        <v>1306</v>
      </c>
      <c r="D1164" s="23" t="s">
        <v>1307</v>
      </c>
    </row>
    <row r="1165" spans="3:4">
      <c r="C1165" s="22" t="s">
        <v>1306</v>
      </c>
      <c r="D1165" s="23" t="s">
        <v>1308</v>
      </c>
    </row>
    <row r="1166" spans="3:4">
      <c r="C1166" s="22" t="s">
        <v>1306</v>
      </c>
      <c r="D1166" s="23" t="s">
        <v>1309</v>
      </c>
    </row>
    <row r="1167" spans="3:4">
      <c r="C1167" s="22" t="s">
        <v>1306</v>
      </c>
      <c r="D1167" s="23" t="s">
        <v>1310</v>
      </c>
    </row>
    <row r="1168" spans="3:4">
      <c r="C1168" s="22" t="s">
        <v>1306</v>
      </c>
      <c r="D1168" s="23" t="s">
        <v>1311</v>
      </c>
    </row>
    <row r="1169" spans="3:4">
      <c r="C1169" s="22" t="s">
        <v>1306</v>
      </c>
      <c r="D1169" s="23" t="s">
        <v>1312</v>
      </c>
    </row>
    <row r="1170" spans="3:4">
      <c r="C1170" s="22" t="s">
        <v>1306</v>
      </c>
      <c r="D1170" s="23" t="s">
        <v>1313</v>
      </c>
    </row>
    <row r="1171" spans="3:4">
      <c r="C1171" s="22" t="s">
        <v>1306</v>
      </c>
      <c r="D1171" s="23" t="s">
        <v>1314</v>
      </c>
    </row>
    <row r="1172" spans="3:4">
      <c r="C1172" s="22" t="s">
        <v>1306</v>
      </c>
      <c r="D1172" s="23" t="s">
        <v>1315</v>
      </c>
    </row>
    <row r="1173" spans="3:4">
      <c r="C1173" s="22" t="s">
        <v>1306</v>
      </c>
      <c r="D1173" s="23" t="s">
        <v>1316</v>
      </c>
    </row>
    <row r="1174" spans="3:4">
      <c r="C1174" s="22" t="s">
        <v>1306</v>
      </c>
      <c r="D1174" s="23" t="s">
        <v>1317</v>
      </c>
    </row>
    <row r="1175" spans="3:4">
      <c r="C1175" s="22" t="s">
        <v>1306</v>
      </c>
      <c r="D1175" s="23" t="s">
        <v>1318</v>
      </c>
    </row>
    <row r="1176" spans="3:4">
      <c r="C1176" s="22" t="s">
        <v>1306</v>
      </c>
      <c r="D1176" s="23" t="s">
        <v>1319</v>
      </c>
    </row>
    <row r="1177" spans="3:4">
      <c r="C1177" s="22" t="s">
        <v>1306</v>
      </c>
      <c r="D1177" s="23" t="s">
        <v>1320</v>
      </c>
    </row>
    <row r="1178" spans="3:4">
      <c r="C1178" s="22" t="s">
        <v>1306</v>
      </c>
      <c r="D1178" s="23" t="s">
        <v>1321</v>
      </c>
    </row>
    <row r="1179" spans="3:4">
      <c r="C1179" s="22" t="s">
        <v>1306</v>
      </c>
      <c r="D1179" s="23" t="s">
        <v>1322</v>
      </c>
    </row>
    <row r="1180" spans="3:4">
      <c r="C1180" s="22" t="s">
        <v>1306</v>
      </c>
      <c r="D1180" s="23" t="s">
        <v>1323</v>
      </c>
    </row>
    <row r="1181" spans="3:4">
      <c r="C1181" s="22" t="s">
        <v>1306</v>
      </c>
      <c r="D1181" s="23" t="s">
        <v>1324</v>
      </c>
    </row>
    <row r="1182" spans="3:4">
      <c r="C1182" s="22" t="s">
        <v>1306</v>
      </c>
      <c r="D1182" s="23" t="s">
        <v>1325</v>
      </c>
    </row>
    <row r="1183" spans="3:4">
      <c r="C1183" s="22" t="s">
        <v>1306</v>
      </c>
      <c r="D1183" s="23" t="s">
        <v>1326</v>
      </c>
    </row>
    <row r="1184" spans="3:4">
      <c r="C1184" s="22" t="s">
        <v>1306</v>
      </c>
      <c r="D1184" s="23" t="s">
        <v>1327</v>
      </c>
    </row>
    <row r="1185" spans="3:4">
      <c r="C1185" s="22" t="s">
        <v>1306</v>
      </c>
      <c r="D1185" s="23" t="s">
        <v>1328</v>
      </c>
    </row>
    <row r="1186" spans="3:4">
      <c r="C1186" s="22" t="s">
        <v>1306</v>
      </c>
      <c r="D1186" s="23" t="s">
        <v>1329</v>
      </c>
    </row>
    <row r="1187" spans="3:4">
      <c r="C1187" s="22" t="s">
        <v>1306</v>
      </c>
      <c r="D1187" s="23" t="s">
        <v>1330</v>
      </c>
    </row>
    <row r="1188" spans="3:4">
      <c r="C1188" s="22" t="s">
        <v>1306</v>
      </c>
      <c r="D1188" s="23" t="s">
        <v>1331</v>
      </c>
    </row>
    <row r="1189" spans="3:4">
      <c r="C1189" s="22" t="s">
        <v>1306</v>
      </c>
      <c r="D1189" s="23" t="s">
        <v>1332</v>
      </c>
    </row>
    <row r="1190" spans="3:4">
      <c r="C1190" s="22" t="s">
        <v>1306</v>
      </c>
      <c r="D1190" s="23" t="s">
        <v>1333</v>
      </c>
    </row>
    <row r="1191" spans="3:4">
      <c r="C1191" s="22" t="s">
        <v>1306</v>
      </c>
      <c r="D1191" s="23" t="s">
        <v>1334</v>
      </c>
    </row>
    <row r="1192" spans="3:4">
      <c r="C1192" s="22" t="s">
        <v>1306</v>
      </c>
      <c r="D1192" s="23" t="s">
        <v>1335</v>
      </c>
    </row>
    <row r="1193" spans="3:4">
      <c r="C1193" s="22" t="s">
        <v>1306</v>
      </c>
      <c r="D1193" s="23" t="s">
        <v>1336</v>
      </c>
    </row>
    <row r="1194" spans="3:4">
      <c r="C1194" s="22" t="s">
        <v>1306</v>
      </c>
      <c r="D1194" s="23" t="s">
        <v>1337</v>
      </c>
    </row>
    <row r="1195" spans="3:4">
      <c r="C1195" s="22" t="s">
        <v>1306</v>
      </c>
      <c r="D1195" s="23" t="s">
        <v>1338</v>
      </c>
    </row>
    <row r="1196" spans="3:4">
      <c r="C1196" s="22" t="s">
        <v>1306</v>
      </c>
      <c r="D1196" s="23" t="s">
        <v>1339</v>
      </c>
    </row>
    <row r="1197" spans="3:4">
      <c r="C1197" s="22" t="s">
        <v>1306</v>
      </c>
      <c r="D1197" s="23" t="s">
        <v>1340</v>
      </c>
    </row>
    <row r="1198" spans="3:4">
      <c r="C1198" s="22" t="s">
        <v>1306</v>
      </c>
      <c r="D1198" s="23" t="s">
        <v>1341</v>
      </c>
    </row>
    <row r="1199" spans="3:4">
      <c r="C1199" s="22" t="s">
        <v>1306</v>
      </c>
      <c r="D1199" s="23" t="s">
        <v>1342</v>
      </c>
    </row>
    <row r="1200" spans="3:4">
      <c r="C1200" s="22" t="s">
        <v>1306</v>
      </c>
      <c r="D1200" s="23" t="s">
        <v>1303</v>
      </c>
    </row>
    <row r="1201" spans="3:4">
      <c r="C1201" s="22" t="s">
        <v>1306</v>
      </c>
      <c r="D1201" s="23" t="s">
        <v>1343</v>
      </c>
    </row>
    <row r="1202" spans="3:4">
      <c r="C1202" s="22" t="s">
        <v>1306</v>
      </c>
      <c r="D1202" s="23" t="s">
        <v>1344</v>
      </c>
    </row>
    <row r="1203" spans="3:4">
      <c r="C1203" s="22" t="s">
        <v>1306</v>
      </c>
      <c r="D1203" s="23" t="s">
        <v>1345</v>
      </c>
    </row>
    <row r="1204" spans="3:4">
      <c r="C1204" s="22" t="s">
        <v>1306</v>
      </c>
      <c r="D1204" s="23" t="s">
        <v>1346</v>
      </c>
    </row>
    <row r="1205" spans="3:4">
      <c r="C1205" s="22" t="s">
        <v>1347</v>
      </c>
      <c r="D1205" s="23" t="s">
        <v>1348</v>
      </c>
    </row>
    <row r="1206" spans="3:4">
      <c r="C1206" s="22" t="s">
        <v>1347</v>
      </c>
      <c r="D1206" s="23" t="s">
        <v>1349</v>
      </c>
    </row>
    <row r="1207" spans="3:4">
      <c r="C1207" s="22" t="s">
        <v>1347</v>
      </c>
      <c r="D1207" s="23" t="s">
        <v>1350</v>
      </c>
    </row>
    <row r="1208" spans="3:4">
      <c r="C1208" s="22" t="s">
        <v>1347</v>
      </c>
      <c r="D1208" s="23" t="s">
        <v>1351</v>
      </c>
    </row>
    <row r="1209" spans="3:4">
      <c r="C1209" s="22" t="s">
        <v>1347</v>
      </c>
      <c r="D1209" s="23" t="s">
        <v>1352</v>
      </c>
    </row>
    <row r="1210" spans="3:4">
      <c r="C1210" s="22" t="s">
        <v>1347</v>
      </c>
      <c r="D1210" s="23" t="s">
        <v>1353</v>
      </c>
    </row>
    <row r="1211" spans="3:4">
      <c r="C1211" s="22" t="s">
        <v>1347</v>
      </c>
      <c r="D1211" s="23" t="s">
        <v>1354</v>
      </c>
    </row>
    <row r="1212" spans="3:4">
      <c r="C1212" s="22" t="s">
        <v>1347</v>
      </c>
      <c r="D1212" s="23" t="s">
        <v>1355</v>
      </c>
    </row>
    <row r="1213" spans="3:4">
      <c r="C1213" s="22" t="s">
        <v>1347</v>
      </c>
      <c r="D1213" s="23" t="s">
        <v>1356</v>
      </c>
    </row>
    <row r="1214" spans="3:4">
      <c r="C1214" s="22" t="s">
        <v>1347</v>
      </c>
      <c r="D1214" s="23" t="s">
        <v>1357</v>
      </c>
    </row>
    <row r="1215" spans="3:4">
      <c r="C1215" s="22" t="s">
        <v>1347</v>
      </c>
      <c r="D1215" s="23" t="s">
        <v>1358</v>
      </c>
    </row>
    <row r="1216" spans="3:4">
      <c r="C1216" s="22" t="s">
        <v>1347</v>
      </c>
      <c r="D1216" s="23" t="s">
        <v>1359</v>
      </c>
    </row>
    <row r="1217" spans="3:4">
      <c r="C1217" s="22" t="s">
        <v>1347</v>
      </c>
      <c r="D1217" s="23" t="s">
        <v>1360</v>
      </c>
    </row>
    <row r="1218" spans="3:4">
      <c r="C1218" s="22" t="s">
        <v>1347</v>
      </c>
      <c r="D1218" s="23" t="s">
        <v>1361</v>
      </c>
    </row>
    <row r="1219" spans="3:4">
      <c r="C1219" s="22" t="s">
        <v>1347</v>
      </c>
      <c r="D1219" s="23" t="s">
        <v>1362</v>
      </c>
    </row>
    <row r="1220" spans="3:4">
      <c r="C1220" s="22" t="s">
        <v>1347</v>
      </c>
      <c r="D1220" s="23" t="s">
        <v>1363</v>
      </c>
    </row>
    <row r="1221" spans="3:4">
      <c r="C1221" s="22" t="s">
        <v>1347</v>
      </c>
      <c r="D1221" s="23" t="s">
        <v>1364</v>
      </c>
    </row>
    <row r="1222" spans="3:4">
      <c r="C1222" s="22" t="s">
        <v>1347</v>
      </c>
      <c r="D1222" s="23" t="s">
        <v>486</v>
      </c>
    </row>
    <row r="1223" spans="3:4">
      <c r="C1223" s="22" t="s">
        <v>1347</v>
      </c>
      <c r="D1223" s="23" t="s">
        <v>1365</v>
      </c>
    </row>
    <row r="1224" spans="3:4">
      <c r="C1224" s="22" t="s">
        <v>1347</v>
      </c>
      <c r="D1224" s="23" t="s">
        <v>1366</v>
      </c>
    </row>
    <row r="1225" spans="3:4">
      <c r="C1225" s="22" t="s">
        <v>1347</v>
      </c>
      <c r="D1225" s="23" t="s">
        <v>1367</v>
      </c>
    </row>
    <row r="1226" spans="3:4">
      <c r="C1226" s="22" t="s">
        <v>1347</v>
      </c>
      <c r="D1226" s="23" t="s">
        <v>1368</v>
      </c>
    </row>
    <row r="1227" spans="3:4">
      <c r="C1227" s="22" t="s">
        <v>1347</v>
      </c>
      <c r="D1227" s="23" t="s">
        <v>1369</v>
      </c>
    </row>
    <row r="1228" spans="3:4">
      <c r="C1228" s="22" t="s">
        <v>1347</v>
      </c>
      <c r="D1228" s="23" t="s">
        <v>1370</v>
      </c>
    </row>
    <row r="1229" spans="3:4">
      <c r="C1229" s="22" t="s">
        <v>1347</v>
      </c>
      <c r="D1229" s="23" t="s">
        <v>1371</v>
      </c>
    </row>
    <row r="1230" spans="3:4">
      <c r="C1230" s="22" t="s">
        <v>1347</v>
      </c>
      <c r="D1230" s="23" t="s">
        <v>1372</v>
      </c>
    </row>
    <row r="1231" spans="3:4">
      <c r="C1231" s="22" t="s">
        <v>1347</v>
      </c>
      <c r="D1231" s="23" t="s">
        <v>1373</v>
      </c>
    </row>
    <row r="1232" spans="3:4">
      <c r="C1232" s="22" t="s">
        <v>1347</v>
      </c>
      <c r="D1232" s="23" t="s">
        <v>1374</v>
      </c>
    </row>
    <row r="1233" spans="3:4">
      <c r="C1233" s="22" t="s">
        <v>1347</v>
      </c>
      <c r="D1233" s="23" t="s">
        <v>1375</v>
      </c>
    </row>
    <row r="1234" spans="3:4">
      <c r="C1234" s="22" t="s">
        <v>1347</v>
      </c>
      <c r="D1234" s="23" t="s">
        <v>1376</v>
      </c>
    </row>
    <row r="1235" spans="3:4">
      <c r="C1235" s="22" t="s">
        <v>1347</v>
      </c>
      <c r="D1235" s="23" t="s">
        <v>1377</v>
      </c>
    </row>
    <row r="1236" spans="3:4">
      <c r="C1236" s="22" t="s">
        <v>1347</v>
      </c>
      <c r="D1236" s="23" t="s">
        <v>1378</v>
      </c>
    </row>
    <row r="1237" spans="3:4">
      <c r="C1237" s="22" t="s">
        <v>1347</v>
      </c>
      <c r="D1237" s="23" t="s">
        <v>1379</v>
      </c>
    </row>
    <row r="1238" spans="3:4">
      <c r="C1238" s="22" t="s">
        <v>1347</v>
      </c>
      <c r="D1238" s="23" t="s">
        <v>1380</v>
      </c>
    </row>
    <row r="1239" spans="3:4">
      <c r="C1239" s="22" t="s">
        <v>1347</v>
      </c>
      <c r="D1239" s="23" t="s">
        <v>1381</v>
      </c>
    </row>
    <row r="1240" spans="3:4">
      <c r="C1240" s="22" t="s">
        <v>1347</v>
      </c>
      <c r="D1240" s="23" t="s">
        <v>1382</v>
      </c>
    </row>
    <row r="1241" spans="3:4">
      <c r="C1241" s="22" t="s">
        <v>1347</v>
      </c>
      <c r="D1241" s="23" t="s">
        <v>1383</v>
      </c>
    </row>
    <row r="1242" spans="3:4">
      <c r="C1242" s="22" t="s">
        <v>1347</v>
      </c>
      <c r="D1242" s="23" t="s">
        <v>1003</v>
      </c>
    </row>
    <row r="1243" spans="3:4">
      <c r="C1243" s="22" t="s">
        <v>1347</v>
      </c>
      <c r="D1243" s="23" t="s">
        <v>1384</v>
      </c>
    </row>
    <row r="1244" spans="3:4">
      <c r="C1244" s="22" t="s">
        <v>1385</v>
      </c>
      <c r="D1244" s="23" t="s">
        <v>1386</v>
      </c>
    </row>
    <row r="1245" spans="3:4">
      <c r="C1245" s="22" t="s">
        <v>1385</v>
      </c>
      <c r="D1245" s="23" t="s">
        <v>1387</v>
      </c>
    </row>
    <row r="1246" spans="3:4">
      <c r="C1246" s="22" t="s">
        <v>1385</v>
      </c>
      <c r="D1246" s="23" t="s">
        <v>1388</v>
      </c>
    </row>
    <row r="1247" spans="3:4">
      <c r="C1247" s="22" t="s">
        <v>1385</v>
      </c>
      <c r="D1247" s="23" t="s">
        <v>1389</v>
      </c>
    </row>
    <row r="1248" spans="3:4">
      <c r="C1248" s="22" t="s">
        <v>1385</v>
      </c>
      <c r="D1248" s="23" t="s">
        <v>1390</v>
      </c>
    </row>
    <row r="1249" spans="3:4">
      <c r="C1249" s="22" t="s">
        <v>1385</v>
      </c>
      <c r="D1249" s="23" t="s">
        <v>1391</v>
      </c>
    </row>
    <row r="1250" spans="3:4">
      <c r="C1250" s="22" t="s">
        <v>1385</v>
      </c>
      <c r="D1250" s="23" t="s">
        <v>1392</v>
      </c>
    </row>
    <row r="1251" spans="3:4">
      <c r="C1251" s="22" t="s">
        <v>1385</v>
      </c>
      <c r="D1251" s="23" t="s">
        <v>1393</v>
      </c>
    </row>
    <row r="1252" spans="3:4">
      <c r="C1252" s="22" t="s">
        <v>1385</v>
      </c>
      <c r="D1252" s="23" t="s">
        <v>1394</v>
      </c>
    </row>
    <row r="1253" spans="3:4">
      <c r="C1253" s="22" t="s">
        <v>1385</v>
      </c>
      <c r="D1253" s="23" t="s">
        <v>1395</v>
      </c>
    </row>
    <row r="1254" spans="3:4">
      <c r="C1254" s="22" t="s">
        <v>1385</v>
      </c>
      <c r="D1254" s="23" t="s">
        <v>1396</v>
      </c>
    </row>
    <row r="1255" spans="3:4">
      <c r="C1255" s="22" t="s">
        <v>1385</v>
      </c>
      <c r="D1255" s="23" t="s">
        <v>1397</v>
      </c>
    </row>
    <row r="1256" spans="3:4">
      <c r="C1256" s="22" t="s">
        <v>1385</v>
      </c>
      <c r="D1256" s="23" t="s">
        <v>1398</v>
      </c>
    </row>
    <row r="1257" spans="3:4">
      <c r="C1257" s="22" t="s">
        <v>1385</v>
      </c>
      <c r="D1257" s="23" t="s">
        <v>1399</v>
      </c>
    </row>
    <row r="1258" spans="3:4">
      <c r="C1258" s="22" t="s">
        <v>1385</v>
      </c>
      <c r="D1258" s="23" t="s">
        <v>1400</v>
      </c>
    </row>
    <row r="1259" spans="3:4">
      <c r="C1259" s="22" t="s">
        <v>1385</v>
      </c>
      <c r="D1259" s="23" t="s">
        <v>1401</v>
      </c>
    </row>
    <row r="1260" spans="3:4">
      <c r="C1260" s="22" t="s">
        <v>1385</v>
      </c>
      <c r="D1260" s="23" t="s">
        <v>951</v>
      </c>
    </row>
    <row r="1261" spans="3:4">
      <c r="C1261" s="22" t="s">
        <v>1385</v>
      </c>
      <c r="D1261" s="23" t="s">
        <v>278</v>
      </c>
    </row>
    <row r="1262" spans="3:4">
      <c r="C1262" s="22" t="s">
        <v>1385</v>
      </c>
      <c r="D1262" s="23" t="s">
        <v>1402</v>
      </c>
    </row>
    <row r="1263" spans="3:4">
      <c r="C1263" s="22" t="s">
        <v>1385</v>
      </c>
      <c r="D1263" s="23" t="s">
        <v>1403</v>
      </c>
    </row>
    <row r="1264" spans="3:4">
      <c r="C1264" s="22" t="s">
        <v>1385</v>
      </c>
      <c r="D1264" s="23" t="s">
        <v>1404</v>
      </c>
    </row>
    <row r="1265" spans="3:4">
      <c r="C1265" s="22" t="s">
        <v>1385</v>
      </c>
      <c r="D1265" s="23" t="s">
        <v>1405</v>
      </c>
    </row>
    <row r="1266" spans="3:4">
      <c r="C1266" s="22" t="s">
        <v>1385</v>
      </c>
      <c r="D1266" s="23" t="s">
        <v>1406</v>
      </c>
    </row>
    <row r="1267" spans="3:4">
      <c r="C1267" s="22" t="s">
        <v>1385</v>
      </c>
      <c r="D1267" s="23" t="s">
        <v>1407</v>
      </c>
    </row>
    <row r="1268" spans="3:4">
      <c r="C1268" s="22" t="s">
        <v>1385</v>
      </c>
      <c r="D1268" s="23" t="s">
        <v>1408</v>
      </c>
    </row>
    <row r="1269" spans="3:4">
      <c r="C1269" s="22" t="s">
        <v>1385</v>
      </c>
      <c r="D1269" s="23" t="s">
        <v>1409</v>
      </c>
    </row>
    <row r="1270" spans="3:4">
      <c r="C1270" s="22" t="s">
        <v>1385</v>
      </c>
      <c r="D1270" s="23" t="s">
        <v>1410</v>
      </c>
    </row>
    <row r="1271" spans="3:4">
      <c r="C1271" s="22" t="s">
        <v>1385</v>
      </c>
      <c r="D1271" s="23" t="s">
        <v>1411</v>
      </c>
    </row>
    <row r="1272" spans="3:4">
      <c r="C1272" s="22" t="s">
        <v>1385</v>
      </c>
      <c r="D1272" s="23" t="s">
        <v>1412</v>
      </c>
    </row>
    <row r="1273" spans="3:4">
      <c r="C1273" s="22" t="s">
        <v>1385</v>
      </c>
      <c r="D1273" s="23" t="s">
        <v>1413</v>
      </c>
    </row>
    <row r="1274" spans="3:4">
      <c r="C1274" s="22" t="s">
        <v>1414</v>
      </c>
      <c r="D1274" s="23" t="s">
        <v>1415</v>
      </c>
    </row>
    <row r="1275" spans="3:4">
      <c r="C1275" s="22" t="s">
        <v>1414</v>
      </c>
      <c r="D1275" s="23" t="s">
        <v>1416</v>
      </c>
    </row>
    <row r="1276" spans="3:4">
      <c r="C1276" s="22" t="s">
        <v>1414</v>
      </c>
      <c r="D1276" s="23" t="s">
        <v>1417</v>
      </c>
    </row>
    <row r="1277" spans="3:4">
      <c r="C1277" s="22" t="s">
        <v>1414</v>
      </c>
      <c r="D1277" s="23" t="s">
        <v>1418</v>
      </c>
    </row>
    <row r="1278" spans="3:4">
      <c r="C1278" s="22" t="s">
        <v>1414</v>
      </c>
      <c r="D1278" s="23" t="s">
        <v>1419</v>
      </c>
    </row>
    <row r="1279" spans="3:4">
      <c r="C1279" s="22" t="s">
        <v>1414</v>
      </c>
      <c r="D1279" s="23" t="s">
        <v>1420</v>
      </c>
    </row>
    <row r="1280" spans="3:4">
      <c r="C1280" s="22" t="s">
        <v>1414</v>
      </c>
      <c r="D1280" s="23" t="s">
        <v>1421</v>
      </c>
    </row>
    <row r="1281" spans="3:4">
      <c r="C1281" s="22" t="s">
        <v>1414</v>
      </c>
      <c r="D1281" s="23" t="s">
        <v>1422</v>
      </c>
    </row>
    <row r="1282" spans="3:4">
      <c r="C1282" s="22" t="s">
        <v>1414</v>
      </c>
      <c r="D1282" s="23" t="s">
        <v>1423</v>
      </c>
    </row>
    <row r="1283" spans="3:4">
      <c r="C1283" s="22" t="s">
        <v>1414</v>
      </c>
      <c r="D1283" s="23" t="s">
        <v>1424</v>
      </c>
    </row>
    <row r="1284" spans="3:4">
      <c r="C1284" s="22" t="s">
        <v>1414</v>
      </c>
      <c r="D1284" s="23" t="s">
        <v>1425</v>
      </c>
    </row>
    <row r="1285" spans="3:4">
      <c r="C1285" s="22" t="s">
        <v>1414</v>
      </c>
      <c r="D1285" s="23" t="s">
        <v>1426</v>
      </c>
    </row>
    <row r="1286" spans="3:4">
      <c r="C1286" s="22" t="s">
        <v>1414</v>
      </c>
      <c r="D1286" s="23" t="s">
        <v>1427</v>
      </c>
    </row>
    <row r="1287" spans="3:4">
      <c r="C1287" s="22" t="s">
        <v>1414</v>
      </c>
      <c r="D1287" s="23" t="s">
        <v>1428</v>
      </c>
    </row>
    <row r="1288" spans="3:4">
      <c r="C1288" s="22" t="s">
        <v>1414</v>
      </c>
      <c r="D1288" s="23" t="s">
        <v>358</v>
      </c>
    </row>
    <row r="1289" spans="3:4">
      <c r="C1289" s="22" t="s">
        <v>1414</v>
      </c>
      <c r="D1289" s="23" t="s">
        <v>1429</v>
      </c>
    </row>
    <row r="1290" spans="3:4">
      <c r="C1290" s="22" t="s">
        <v>1414</v>
      </c>
      <c r="D1290" s="23" t="s">
        <v>1430</v>
      </c>
    </row>
    <row r="1291" spans="3:4">
      <c r="C1291" s="22" t="s">
        <v>1414</v>
      </c>
      <c r="D1291" s="23" t="s">
        <v>1229</v>
      </c>
    </row>
    <row r="1292" spans="3:4">
      <c r="C1292" s="22" t="s">
        <v>1414</v>
      </c>
      <c r="D1292" s="23" t="s">
        <v>1431</v>
      </c>
    </row>
    <row r="1293" spans="3:4">
      <c r="C1293" s="22" t="s">
        <v>1432</v>
      </c>
      <c r="D1293" s="23" t="s">
        <v>1433</v>
      </c>
    </row>
    <row r="1294" spans="3:4">
      <c r="C1294" s="22" t="s">
        <v>1432</v>
      </c>
      <c r="D1294" s="23" t="s">
        <v>1434</v>
      </c>
    </row>
    <row r="1295" spans="3:4">
      <c r="C1295" s="22" t="s">
        <v>1432</v>
      </c>
      <c r="D1295" s="23" t="s">
        <v>1435</v>
      </c>
    </row>
    <row r="1296" spans="3:4">
      <c r="C1296" s="22" t="s">
        <v>1432</v>
      </c>
      <c r="D1296" s="23" t="s">
        <v>1436</v>
      </c>
    </row>
    <row r="1297" spans="3:4">
      <c r="C1297" s="22" t="s">
        <v>1432</v>
      </c>
      <c r="D1297" s="23" t="s">
        <v>1437</v>
      </c>
    </row>
    <row r="1298" spans="3:4">
      <c r="C1298" s="22" t="s">
        <v>1432</v>
      </c>
      <c r="D1298" s="23" t="s">
        <v>1438</v>
      </c>
    </row>
    <row r="1299" spans="3:4">
      <c r="C1299" s="22" t="s">
        <v>1432</v>
      </c>
      <c r="D1299" s="23" t="s">
        <v>1439</v>
      </c>
    </row>
    <row r="1300" spans="3:4">
      <c r="C1300" s="22" t="s">
        <v>1432</v>
      </c>
      <c r="D1300" s="23" t="s">
        <v>1440</v>
      </c>
    </row>
    <row r="1301" spans="3:4">
      <c r="C1301" s="22" t="s">
        <v>1432</v>
      </c>
      <c r="D1301" s="23" t="s">
        <v>1441</v>
      </c>
    </row>
    <row r="1302" spans="3:4">
      <c r="C1302" s="22" t="s">
        <v>1432</v>
      </c>
      <c r="D1302" s="23" t="s">
        <v>1442</v>
      </c>
    </row>
    <row r="1303" spans="3:4">
      <c r="C1303" s="22" t="s">
        <v>1432</v>
      </c>
      <c r="D1303" s="23" t="s">
        <v>1443</v>
      </c>
    </row>
    <row r="1304" spans="3:4">
      <c r="C1304" s="22" t="s">
        <v>1432</v>
      </c>
      <c r="D1304" s="23" t="s">
        <v>454</v>
      </c>
    </row>
    <row r="1305" spans="3:4">
      <c r="C1305" s="22" t="s">
        <v>1432</v>
      </c>
      <c r="D1305" s="23" t="s">
        <v>1444</v>
      </c>
    </row>
    <row r="1306" spans="3:4">
      <c r="C1306" s="22" t="s">
        <v>1432</v>
      </c>
      <c r="D1306" s="23" t="s">
        <v>1445</v>
      </c>
    </row>
    <row r="1307" spans="3:4">
      <c r="C1307" s="22" t="s">
        <v>1432</v>
      </c>
      <c r="D1307" s="23" t="s">
        <v>1446</v>
      </c>
    </row>
    <row r="1308" spans="3:4">
      <c r="C1308" s="22" t="s">
        <v>1432</v>
      </c>
      <c r="D1308" s="23" t="s">
        <v>1447</v>
      </c>
    </row>
    <row r="1309" spans="3:4">
      <c r="C1309" s="22" t="s">
        <v>1432</v>
      </c>
      <c r="D1309" s="23" t="s">
        <v>1448</v>
      </c>
    </row>
    <row r="1310" spans="3:4">
      <c r="C1310" s="22" t="s">
        <v>1432</v>
      </c>
      <c r="D1310" s="23" t="s">
        <v>1449</v>
      </c>
    </row>
    <row r="1311" spans="3:4">
      <c r="C1311" s="22" t="s">
        <v>1432</v>
      </c>
      <c r="D1311" s="23" t="s">
        <v>1450</v>
      </c>
    </row>
    <row r="1312" spans="3:4">
      <c r="C1312" s="22" t="s">
        <v>1451</v>
      </c>
      <c r="D1312" s="23" t="s">
        <v>1452</v>
      </c>
    </row>
    <row r="1313" spans="3:4">
      <c r="C1313" s="22" t="s">
        <v>1451</v>
      </c>
      <c r="D1313" s="23" t="s">
        <v>1453</v>
      </c>
    </row>
    <row r="1314" spans="3:4">
      <c r="C1314" s="22" t="s">
        <v>1451</v>
      </c>
      <c r="D1314" s="23" t="s">
        <v>1454</v>
      </c>
    </row>
    <row r="1315" spans="3:4">
      <c r="C1315" s="22" t="s">
        <v>1451</v>
      </c>
      <c r="D1315" s="23" t="s">
        <v>1455</v>
      </c>
    </row>
    <row r="1316" spans="3:4">
      <c r="C1316" s="22" t="s">
        <v>1451</v>
      </c>
      <c r="D1316" s="23" t="s">
        <v>1456</v>
      </c>
    </row>
    <row r="1317" spans="3:4">
      <c r="C1317" s="22" t="s">
        <v>1451</v>
      </c>
      <c r="D1317" s="23" t="s">
        <v>1457</v>
      </c>
    </row>
    <row r="1318" spans="3:4">
      <c r="C1318" s="22" t="s">
        <v>1451</v>
      </c>
      <c r="D1318" s="23" t="s">
        <v>1458</v>
      </c>
    </row>
    <row r="1319" spans="3:4">
      <c r="C1319" s="22" t="s">
        <v>1451</v>
      </c>
      <c r="D1319" s="23" t="s">
        <v>1459</v>
      </c>
    </row>
    <row r="1320" spans="3:4">
      <c r="C1320" s="22" t="s">
        <v>1451</v>
      </c>
      <c r="D1320" s="23" t="s">
        <v>1460</v>
      </c>
    </row>
    <row r="1321" spans="3:4">
      <c r="C1321" s="22" t="s">
        <v>1451</v>
      </c>
      <c r="D1321" s="23" t="s">
        <v>1461</v>
      </c>
    </row>
    <row r="1322" spans="3:4">
      <c r="C1322" s="22" t="s">
        <v>1451</v>
      </c>
      <c r="D1322" s="23" t="s">
        <v>1462</v>
      </c>
    </row>
    <row r="1323" spans="3:4">
      <c r="C1323" s="22" t="s">
        <v>1451</v>
      </c>
      <c r="D1323" s="23" t="s">
        <v>1463</v>
      </c>
    </row>
    <row r="1324" spans="3:4">
      <c r="C1324" s="22" t="s">
        <v>1451</v>
      </c>
      <c r="D1324" s="23" t="s">
        <v>1464</v>
      </c>
    </row>
    <row r="1325" spans="3:4">
      <c r="C1325" s="22" t="s">
        <v>1451</v>
      </c>
      <c r="D1325" s="23" t="s">
        <v>1465</v>
      </c>
    </row>
    <row r="1326" spans="3:4">
      <c r="C1326" s="22" t="s">
        <v>1451</v>
      </c>
      <c r="D1326" s="23" t="s">
        <v>1466</v>
      </c>
    </row>
    <row r="1327" spans="3:4">
      <c r="C1327" s="22" t="s">
        <v>1451</v>
      </c>
      <c r="D1327" s="23" t="s">
        <v>1467</v>
      </c>
    </row>
    <row r="1328" spans="3:4">
      <c r="C1328" s="22" t="s">
        <v>1451</v>
      </c>
      <c r="D1328" s="23" t="s">
        <v>1468</v>
      </c>
    </row>
    <row r="1329" spans="3:4">
      <c r="C1329" s="22" t="s">
        <v>1451</v>
      </c>
      <c r="D1329" s="23" t="s">
        <v>1469</v>
      </c>
    </row>
    <row r="1330" spans="3:4">
      <c r="C1330" s="22" t="s">
        <v>1451</v>
      </c>
      <c r="D1330" s="23" t="s">
        <v>1470</v>
      </c>
    </row>
    <row r="1331" spans="3:4">
      <c r="C1331" s="22" t="s">
        <v>1451</v>
      </c>
      <c r="D1331" s="23" t="s">
        <v>1471</v>
      </c>
    </row>
    <row r="1332" spans="3:4">
      <c r="C1332" s="22" t="s">
        <v>1451</v>
      </c>
      <c r="D1332" s="23" t="s">
        <v>1472</v>
      </c>
    </row>
    <row r="1333" spans="3:4">
      <c r="C1333" s="22" t="s">
        <v>1451</v>
      </c>
      <c r="D1333" s="23" t="s">
        <v>1473</v>
      </c>
    </row>
    <row r="1334" spans="3:4">
      <c r="C1334" s="22" t="s">
        <v>1451</v>
      </c>
      <c r="D1334" s="23" t="s">
        <v>1474</v>
      </c>
    </row>
    <row r="1335" spans="3:4">
      <c r="C1335" s="22" t="s">
        <v>1451</v>
      </c>
      <c r="D1335" s="23" t="s">
        <v>1475</v>
      </c>
    </row>
    <row r="1336" spans="3:4">
      <c r="C1336" s="22" t="s">
        <v>1451</v>
      </c>
      <c r="D1336" s="23" t="s">
        <v>1476</v>
      </c>
    </row>
    <row r="1337" spans="3:4">
      <c r="C1337" s="22" t="s">
        <v>1451</v>
      </c>
      <c r="D1337" s="23" t="s">
        <v>1477</v>
      </c>
    </row>
    <row r="1338" spans="3:4">
      <c r="C1338" s="22" t="s">
        <v>1451</v>
      </c>
      <c r="D1338" s="23" t="s">
        <v>1478</v>
      </c>
    </row>
    <row r="1339" spans="3:4">
      <c r="C1339" s="22" t="s">
        <v>1479</v>
      </c>
      <c r="D1339" s="23" t="s">
        <v>1480</v>
      </c>
    </row>
    <row r="1340" spans="3:4">
      <c r="C1340" s="22" t="s">
        <v>1479</v>
      </c>
      <c r="D1340" s="23" t="s">
        <v>1481</v>
      </c>
    </row>
    <row r="1341" spans="3:4">
      <c r="C1341" s="22" t="s">
        <v>1479</v>
      </c>
      <c r="D1341" s="23" t="s">
        <v>1482</v>
      </c>
    </row>
    <row r="1342" spans="3:4">
      <c r="C1342" s="22" t="s">
        <v>1479</v>
      </c>
      <c r="D1342" s="23" t="s">
        <v>1483</v>
      </c>
    </row>
    <row r="1343" spans="3:4">
      <c r="C1343" s="22" t="s">
        <v>1479</v>
      </c>
      <c r="D1343" s="23" t="s">
        <v>1484</v>
      </c>
    </row>
    <row r="1344" spans="3:4">
      <c r="C1344" s="22" t="s">
        <v>1479</v>
      </c>
      <c r="D1344" s="23" t="s">
        <v>1485</v>
      </c>
    </row>
    <row r="1345" spans="3:4">
      <c r="C1345" s="22" t="s">
        <v>1479</v>
      </c>
      <c r="D1345" s="23" t="s">
        <v>804</v>
      </c>
    </row>
    <row r="1346" spans="3:4">
      <c r="C1346" s="22" t="s">
        <v>1479</v>
      </c>
      <c r="D1346" s="23" t="s">
        <v>1486</v>
      </c>
    </row>
    <row r="1347" spans="3:4">
      <c r="C1347" s="22" t="s">
        <v>1479</v>
      </c>
      <c r="D1347" s="23" t="s">
        <v>1487</v>
      </c>
    </row>
    <row r="1348" spans="3:4">
      <c r="C1348" s="22" t="s">
        <v>1479</v>
      </c>
      <c r="D1348" s="23" t="s">
        <v>1488</v>
      </c>
    </row>
    <row r="1349" spans="3:4">
      <c r="C1349" s="22" t="s">
        <v>1479</v>
      </c>
      <c r="D1349" s="23" t="s">
        <v>1489</v>
      </c>
    </row>
    <row r="1350" spans="3:4">
      <c r="C1350" s="22" t="s">
        <v>1479</v>
      </c>
      <c r="D1350" s="23" t="s">
        <v>1490</v>
      </c>
    </row>
    <row r="1351" spans="3:4">
      <c r="C1351" s="22" t="s">
        <v>1479</v>
      </c>
      <c r="D1351" s="23" t="s">
        <v>1491</v>
      </c>
    </row>
    <row r="1352" spans="3:4">
      <c r="C1352" s="22" t="s">
        <v>1479</v>
      </c>
      <c r="D1352" s="23" t="s">
        <v>1492</v>
      </c>
    </row>
    <row r="1353" spans="3:4">
      <c r="C1353" s="22" t="s">
        <v>1479</v>
      </c>
      <c r="D1353" s="23" t="s">
        <v>1493</v>
      </c>
    </row>
    <row r="1354" spans="3:4">
      <c r="C1354" s="22" t="s">
        <v>1479</v>
      </c>
      <c r="D1354" s="23" t="s">
        <v>1494</v>
      </c>
    </row>
    <row r="1355" spans="3:4">
      <c r="C1355" s="22" t="s">
        <v>1479</v>
      </c>
      <c r="D1355" s="23" t="s">
        <v>1495</v>
      </c>
    </row>
    <row r="1356" spans="3:4">
      <c r="C1356" s="22" t="s">
        <v>1479</v>
      </c>
      <c r="D1356" s="23" t="s">
        <v>1496</v>
      </c>
    </row>
    <row r="1357" spans="3:4">
      <c r="C1357" s="22" t="s">
        <v>1479</v>
      </c>
      <c r="D1357" s="23" t="s">
        <v>1497</v>
      </c>
    </row>
    <row r="1358" spans="3:4">
      <c r="C1358" s="22" t="s">
        <v>1479</v>
      </c>
      <c r="D1358" s="23" t="s">
        <v>1498</v>
      </c>
    </row>
    <row r="1359" spans="3:4">
      <c r="C1359" s="22" t="s">
        <v>1479</v>
      </c>
      <c r="D1359" s="23" t="s">
        <v>1499</v>
      </c>
    </row>
    <row r="1360" spans="3:4">
      <c r="C1360" s="22" t="s">
        <v>1479</v>
      </c>
      <c r="D1360" s="23" t="s">
        <v>1500</v>
      </c>
    </row>
    <row r="1361" spans="3:4">
      <c r="C1361" s="22" t="s">
        <v>1479</v>
      </c>
      <c r="D1361" s="23" t="s">
        <v>1501</v>
      </c>
    </row>
    <row r="1362" spans="3:4">
      <c r="C1362" s="22" t="s">
        <v>1502</v>
      </c>
      <c r="D1362" s="23" t="s">
        <v>1503</v>
      </c>
    </row>
    <row r="1363" spans="3:4">
      <c r="C1363" s="22" t="s">
        <v>1502</v>
      </c>
      <c r="D1363" s="23" t="s">
        <v>1504</v>
      </c>
    </row>
    <row r="1364" spans="3:4">
      <c r="C1364" s="22" t="s">
        <v>1502</v>
      </c>
      <c r="D1364" s="23" t="s">
        <v>1505</v>
      </c>
    </row>
    <row r="1365" spans="3:4">
      <c r="C1365" s="22" t="s">
        <v>1502</v>
      </c>
      <c r="D1365" s="23" t="s">
        <v>1506</v>
      </c>
    </row>
    <row r="1366" spans="3:4">
      <c r="C1366" s="22" t="s">
        <v>1502</v>
      </c>
      <c r="D1366" s="23" t="s">
        <v>1507</v>
      </c>
    </row>
    <row r="1367" spans="3:4">
      <c r="C1367" s="22" t="s">
        <v>1502</v>
      </c>
      <c r="D1367" s="23" t="s">
        <v>1508</v>
      </c>
    </row>
    <row r="1368" spans="3:4">
      <c r="C1368" s="22" t="s">
        <v>1502</v>
      </c>
      <c r="D1368" s="23" t="s">
        <v>1509</v>
      </c>
    </row>
    <row r="1369" spans="3:4">
      <c r="C1369" s="22" t="s">
        <v>1502</v>
      </c>
      <c r="D1369" s="23" t="s">
        <v>1510</v>
      </c>
    </row>
    <row r="1370" spans="3:4">
      <c r="C1370" s="22" t="s">
        <v>1502</v>
      </c>
      <c r="D1370" s="23" t="s">
        <v>1511</v>
      </c>
    </row>
    <row r="1371" spans="3:4">
      <c r="C1371" s="22" t="s">
        <v>1502</v>
      </c>
      <c r="D1371" s="23" t="s">
        <v>1512</v>
      </c>
    </row>
    <row r="1372" spans="3:4">
      <c r="C1372" s="22" t="s">
        <v>1502</v>
      </c>
      <c r="D1372" s="23" t="s">
        <v>1513</v>
      </c>
    </row>
    <row r="1373" spans="3:4">
      <c r="C1373" s="22" t="s">
        <v>1502</v>
      </c>
      <c r="D1373" s="23" t="s">
        <v>1514</v>
      </c>
    </row>
    <row r="1374" spans="3:4">
      <c r="C1374" s="22" t="s">
        <v>1502</v>
      </c>
      <c r="D1374" s="23" t="s">
        <v>1515</v>
      </c>
    </row>
    <row r="1375" spans="3:4">
      <c r="C1375" s="22" t="s">
        <v>1502</v>
      </c>
      <c r="D1375" s="23" t="s">
        <v>1516</v>
      </c>
    </row>
    <row r="1376" spans="3:4">
      <c r="C1376" s="22" t="s">
        <v>1502</v>
      </c>
      <c r="D1376" s="23" t="s">
        <v>1517</v>
      </c>
    </row>
    <row r="1377" spans="3:5">
      <c r="C1377" s="22" t="s">
        <v>1502</v>
      </c>
      <c r="D1377" s="23" t="s">
        <v>1518</v>
      </c>
    </row>
    <row r="1378" spans="3:5">
      <c r="C1378" s="22" t="s">
        <v>1502</v>
      </c>
      <c r="D1378" s="23" t="s">
        <v>1519</v>
      </c>
    </row>
    <row r="1379" spans="3:5">
      <c r="C1379" s="22" t="s">
        <v>1502</v>
      </c>
      <c r="D1379" s="23" t="s">
        <v>1520</v>
      </c>
    </row>
    <row r="1380" spans="3:5">
      <c r="C1380" s="22" t="s">
        <v>1502</v>
      </c>
      <c r="D1380" s="23" t="s">
        <v>1521</v>
      </c>
    </row>
    <row r="1381" spans="3:5">
      <c r="C1381" s="22" t="s">
        <v>1522</v>
      </c>
      <c r="D1381" s="23" t="s">
        <v>1523</v>
      </c>
      <c r="E1381" s="27"/>
    </row>
    <row r="1382" spans="3:5">
      <c r="C1382" s="22" t="s">
        <v>1522</v>
      </c>
      <c r="D1382" s="23" t="s">
        <v>1524</v>
      </c>
    </row>
    <row r="1383" spans="3:5">
      <c r="C1383" s="22" t="s">
        <v>1522</v>
      </c>
      <c r="D1383" s="23" t="s">
        <v>1525</v>
      </c>
    </row>
    <row r="1384" spans="3:5">
      <c r="C1384" s="22" t="s">
        <v>1522</v>
      </c>
      <c r="D1384" s="23" t="s">
        <v>1526</v>
      </c>
    </row>
    <row r="1385" spans="3:5">
      <c r="C1385" s="22" t="s">
        <v>1522</v>
      </c>
      <c r="D1385" s="23" t="s">
        <v>1527</v>
      </c>
    </row>
    <row r="1386" spans="3:5">
      <c r="C1386" s="22" t="s">
        <v>1522</v>
      </c>
      <c r="D1386" s="23" t="s">
        <v>1528</v>
      </c>
    </row>
    <row r="1387" spans="3:5">
      <c r="C1387" s="22" t="s">
        <v>1522</v>
      </c>
      <c r="D1387" s="23" t="s">
        <v>1529</v>
      </c>
    </row>
    <row r="1388" spans="3:5">
      <c r="C1388" s="22" t="s">
        <v>1522</v>
      </c>
      <c r="D1388" s="23" t="s">
        <v>1530</v>
      </c>
    </row>
    <row r="1389" spans="3:5">
      <c r="C1389" s="22" t="s">
        <v>1522</v>
      </c>
      <c r="D1389" s="23" t="s">
        <v>1531</v>
      </c>
    </row>
    <row r="1390" spans="3:5">
      <c r="C1390" s="22" t="s">
        <v>1522</v>
      </c>
      <c r="D1390" s="23" t="s">
        <v>1532</v>
      </c>
    </row>
    <row r="1391" spans="3:5">
      <c r="C1391" s="22" t="s">
        <v>1522</v>
      </c>
      <c r="D1391" s="23" t="s">
        <v>1533</v>
      </c>
    </row>
    <row r="1392" spans="3:5">
      <c r="C1392" s="22" t="s">
        <v>1522</v>
      </c>
      <c r="D1392" s="23" t="s">
        <v>1534</v>
      </c>
    </row>
    <row r="1393" spans="3:4">
      <c r="C1393" s="22" t="s">
        <v>1522</v>
      </c>
      <c r="D1393" s="23" t="s">
        <v>1535</v>
      </c>
    </row>
    <row r="1394" spans="3:4">
      <c r="C1394" s="22" t="s">
        <v>1522</v>
      </c>
      <c r="D1394" s="23" t="s">
        <v>1536</v>
      </c>
    </row>
    <row r="1395" spans="3:4">
      <c r="C1395" s="22" t="s">
        <v>1522</v>
      </c>
      <c r="D1395" s="23" t="s">
        <v>1537</v>
      </c>
    </row>
    <row r="1396" spans="3:4">
      <c r="C1396" s="22" t="s">
        <v>1522</v>
      </c>
      <c r="D1396" s="23" t="s">
        <v>1538</v>
      </c>
    </row>
    <row r="1397" spans="3:4">
      <c r="C1397" s="22" t="s">
        <v>1522</v>
      </c>
      <c r="D1397" s="23" t="s">
        <v>1539</v>
      </c>
    </row>
    <row r="1398" spans="3:4">
      <c r="C1398" s="22" t="s">
        <v>1522</v>
      </c>
      <c r="D1398" s="23" t="s">
        <v>1540</v>
      </c>
    </row>
    <row r="1399" spans="3:4">
      <c r="C1399" s="22" t="s">
        <v>1522</v>
      </c>
      <c r="D1399" s="23" t="s">
        <v>1541</v>
      </c>
    </row>
    <row r="1400" spans="3:4">
      <c r="C1400" s="22" t="s">
        <v>1522</v>
      </c>
      <c r="D1400" s="23" t="s">
        <v>1542</v>
      </c>
    </row>
    <row r="1401" spans="3:4">
      <c r="C1401" s="22" t="s">
        <v>1522</v>
      </c>
      <c r="D1401" s="23" t="s">
        <v>1543</v>
      </c>
    </row>
    <row r="1402" spans="3:4">
      <c r="C1402" s="22" t="s">
        <v>1522</v>
      </c>
      <c r="D1402" s="23" t="s">
        <v>1544</v>
      </c>
    </row>
    <row r="1403" spans="3:4">
      <c r="C1403" s="22" t="s">
        <v>1522</v>
      </c>
      <c r="D1403" s="23" t="s">
        <v>1545</v>
      </c>
    </row>
    <row r="1404" spans="3:4">
      <c r="C1404" s="22" t="s">
        <v>1522</v>
      </c>
      <c r="D1404" s="23" t="s">
        <v>1546</v>
      </c>
    </row>
    <row r="1405" spans="3:4">
      <c r="C1405" s="22" t="s">
        <v>1547</v>
      </c>
      <c r="D1405" s="23" t="s">
        <v>1548</v>
      </c>
    </row>
    <row r="1406" spans="3:4">
      <c r="C1406" s="22" t="s">
        <v>1547</v>
      </c>
      <c r="D1406" s="23" t="s">
        <v>1549</v>
      </c>
    </row>
    <row r="1407" spans="3:4">
      <c r="C1407" s="22" t="s">
        <v>1547</v>
      </c>
      <c r="D1407" s="23" t="s">
        <v>1550</v>
      </c>
    </row>
    <row r="1408" spans="3:4">
      <c r="C1408" s="22" t="s">
        <v>1547</v>
      </c>
      <c r="D1408" s="23" t="s">
        <v>1551</v>
      </c>
    </row>
    <row r="1409" spans="3:4">
      <c r="C1409" s="22" t="s">
        <v>1547</v>
      </c>
      <c r="D1409" s="23" t="s">
        <v>1552</v>
      </c>
    </row>
    <row r="1410" spans="3:4">
      <c r="C1410" s="22" t="s">
        <v>1547</v>
      </c>
      <c r="D1410" s="23" t="s">
        <v>1553</v>
      </c>
    </row>
    <row r="1411" spans="3:4">
      <c r="C1411" s="22" t="s">
        <v>1547</v>
      </c>
      <c r="D1411" s="23" t="s">
        <v>1554</v>
      </c>
    </row>
    <row r="1412" spans="3:4">
      <c r="C1412" s="22" t="s">
        <v>1547</v>
      </c>
      <c r="D1412" s="23" t="s">
        <v>1555</v>
      </c>
    </row>
    <row r="1413" spans="3:4">
      <c r="C1413" s="22" t="s">
        <v>1547</v>
      </c>
      <c r="D1413" s="23" t="s">
        <v>1556</v>
      </c>
    </row>
    <row r="1414" spans="3:4">
      <c r="C1414" s="22" t="s">
        <v>1547</v>
      </c>
      <c r="D1414" s="23" t="s">
        <v>1557</v>
      </c>
    </row>
    <row r="1415" spans="3:4">
      <c r="C1415" s="22" t="s">
        <v>1547</v>
      </c>
      <c r="D1415" s="23" t="s">
        <v>1558</v>
      </c>
    </row>
    <row r="1416" spans="3:4">
      <c r="C1416" s="22" t="s">
        <v>1547</v>
      </c>
      <c r="D1416" s="23" t="s">
        <v>1559</v>
      </c>
    </row>
    <row r="1417" spans="3:4">
      <c r="C1417" s="22" t="s">
        <v>1547</v>
      </c>
      <c r="D1417" s="23" t="s">
        <v>1560</v>
      </c>
    </row>
    <row r="1418" spans="3:4">
      <c r="C1418" s="22" t="s">
        <v>1547</v>
      </c>
      <c r="D1418" s="23" t="s">
        <v>1561</v>
      </c>
    </row>
    <row r="1419" spans="3:4">
      <c r="C1419" s="22" t="s">
        <v>1547</v>
      </c>
      <c r="D1419" s="23" t="s">
        <v>1562</v>
      </c>
    </row>
    <row r="1420" spans="3:4">
      <c r="C1420" s="22" t="s">
        <v>1547</v>
      </c>
      <c r="D1420" s="23" t="s">
        <v>1563</v>
      </c>
    </row>
    <row r="1421" spans="3:4">
      <c r="C1421" s="22" t="s">
        <v>1547</v>
      </c>
      <c r="D1421" s="23" t="s">
        <v>1564</v>
      </c>
    </row>
    <row r="1422" spans="3:4">
      <c r="C1422" s="22" t="s">
        <v>1565</v>
      </c>
      <c r="D1422" s="23" t="s">
        <v>1566</v>
      </c>
    </row>
    <row r="1423" spans="3:4">
      <c r="C1423" s="22" t="s">
        <v>1565</v>
      </c>
      <c r="D1423" s="23" t="s">
        <v>1567</v>
      </c>
    </row>
    <row r="1424" spans="3:4">
      <c r="C1424" s="22" t="s">
        <v>1565</v>
      </c>
      <c r="D1424" s="23" t="s">
        <v>1568</v>
      </c>
    </row>
    <row r="1425" spans="3:4">
      <c r="C1425" s="22" t="s">
        <v>1565</v>
      </c>
      <c r="D1425" s="23" t="s">
        <v>1569</v>
      </c>
    </row>
    <row r="1426" spans="3:4">
      <c r="C1426" s="22" t="s">
        <v>1565</v>
      </c>
      <c r="D1426" s="23" t="s">
        <v>1570</v>
      </c>
    </row>
    <row r="1427" spans="3:4">
      <c r="C1427" s="22" t="s">
        <v>1565</v>
      </c>
      <c r="D1427" s="23" t="s">
        <v>1571</v>
      </c>
    </row>
    <row r="1428" spans="3:4">
      <c r="C1428" s="22" t="s">
        <v>1565</v>
      </c>
      <c r="D1428" s="23" t="s">
        <v>1572</v>
      </c>
    </row>
    <row r="1429" spans="3:4">
      <c r="C1429" s="22" t="s">
        <v>1565</v>
      </c>
      <c r="D1429" s="23" t="s">
        <v>1573</v>
      </c>
    </row>
    <row r="1430" spans="3:4">
      <c r="C1430" s="22" t="s">
        <v>1565</v>
      </c>
      <c r="D1430" s="23" t="s">
        <v>1574</v>
      </c>
    </row>
    <row r="1431" spans="3:4">
      <c r="C1431" s="22" t="s">
        <v>1565</v>
      </c>
      <c r="D1431" s="23" t="s">
        <v>1575</v>
      </c>
    </row>
    <row r="1432" spans="3:4">
      <c r="C1432" s="22" t="s">
        <v>1565</v>
      </c>
      <c r="D1432" s="23" t="s">
        <v>1576</v>
      </c>
    </row>
    <row r="1433" spans="3:4">
      <c r="C1433" s="22" t="s">
        <v>1565</v>
      </c>
      <c r="D1433" s="23" t="s">
        <v>1577</v>
      </c>
    </row>
    <row r="1434" spans="3:4">
      <c r="C1434" s="22" t="s">
        <v>1565</v>
      </c>
      <c r="D1434" s="23" t="s">
        <v>1578</v>
      </c>
    </row>
    <row r="1435" spans="3:4">
      <c r="C1435" s="22" t="s">
        <v>1565</v>
      </c>
      <c r="D1435" s="23" t="s">
        <v>172</v>
      </c>
    </row>
    <row r="1436" spans="3:4">
      <c r="C1436" s="22" t="s">
        <v>1565</v>
      </c>
      <c r="D1436" s="23" t="s">
        <v>1579</v>
      </c>
    </row>
    <row r="1437" spans="3:4">
      <c r="C1437" s="22" t="s">
        <v>1565</v>
      </c>
      <c r="D1437" s="23" t="s">
        <v>1580</v>
      </c>
    </row>
    <row r="1438" spans="3:4">
      <c r="C1438" s="22" t="s">
        <v>1565</v>
      </c>
      <c r="D1438" s="23" t="s">
        <v>1581</v>
      </c>
    </row>
    <row r="1439" spans="3:4">
      <c r="C1439" s="22" t="s">
        <v>1565</v>
      </c>
      <c r="D1439" s="23" t="s">
        <v>1582</v>
      </c>
    </row>
    <row r="1440" spans="3:4">
      <c r="C1440" s="22" t="s">
        <v>1565</v>
      </c>
      <c r="D1440" s="23" t="s">
        <v>1583</v>
      </c>
    </row>
    <row r="1441" spans="3:4">
      <c r="C1441" s="22" t="s">
        <v>1565</v>
      </c>
      <c r="D1441" s="23" t="s">
        <v>1584</v>
      </c>
    </row>
    <row r="1442" spans="3:4">
      <c r="C1442" s="22" t="s">
        <v>1585</v>
      </c>
      <c r="D1442" s="23" t="s">
        <v>1586</v>
      </c>
    </row>
    <row r="1443" spans="3:4">
      <c r="C1443" s="22" t="s">
        <v>1585</v>
      </c>
      <c r="D1443" s="23" t="s">
        <v>1587</v>
      </c>
    </row>
    <row r="1444" spans="3:4">
      <c r="C1444" s="22" t="s">
        <v>1585</v>
      </c>
      <c r="D1444" s="23" t="s">
        <v>1588</v>
      </c>
    </row>
    <row r="1445" spans="3:4">
      <c r="C1445" s="22" t="s">
        <v>1585</v>
      </c>
      <c r="D1445" s="23" t="s">
        <v>1589</v>
      </c>
    </row>
    <row r="1446" spans="3:4">
      <c r="C1446" s="22" t="s">
        <v>1585</v>
      </c>
      <c r="D1446" s="23" t="s">
        <v>1590</v>
      </c>
    </row>
    <row r="1447" spans="3:4">
      <c r="C1447" s="22" t="s">
        <v>1585</v>
      </c>
      <c r="D1447" s="23" t="s">
        <v>1591</v>
      </c>
    </row>
    <row r="1448" spans="3:4">
      <c r="C1448" s="22" t="s">
        <v>1585</v>
      </c>
      <c r="D1448" s="23" t="s">
        <v>1592</v>
      </c>
    </row>
    <row r="1449" spans="3:4">
      <c r="C1449" s="22" t="s">
        <v>1585</v>
      </c>
      <c r="D1449" s="23" t="s">
        <v>1593</v>
      </c>
    </row>
    <row r="1450" spans="3:4">
      <c r="C1450" s="22" t="s">
        <v>1585</v>
      </c>
      <c r="D1450" s="23" t="s">
        <v>1594</v>
      </c>
    </row>
    <row r="1451" spans="3:4">
      <c r="C1451" s="22" t="s">
        <v>1585</v>
      </c>
      <c r="D1451" s="23" t="s">
        <v>1595</v>
      </c>
    </row>
    <row r="1452" spans="3:4">
      <c r="C1452" s="22" t="s">
        <v>1585</v>
      </c>
      <c r="D1452" s="23" t="s">
        <v>1596</v>
      </c>
    </row>
    <row r="1453" spans="3:4">
      <c r="C1453" s="22" t="s">
        <v>1585</v>
      </c>
      <c r="D1453" s="23" t="s">
        <v>1597</v>
      </c>
    </row>
    <row r="1454" spans="3:4">
      <c r="C1454" s="22" t="s">
        <v>1585</v>
      </c>
      <c r="D1454" s="23" t="s">
        <v>1598</v>
      </c>
    </row>
    <row r="1455" spans="3:4">
      <c r="C1455" s="22" t="s">
        <v>1585</v>
      </c>
      <c r="D1455" s="23" t="s">
        <v>1599</v>
      </c>
    </row>
    <row r="1456" spans="3:4">
      <c r="C1456" s="22" t="s">
        <v>1585</v>
      </c>
      <c r="D1456" s="23" t="s">
        <v>1600</v>
      </c>
    </row>
    <row r="1457" spans="3:4">
      <c r="C1457" s="22" t="s">
        <v>1585</v>
      </c>
      <c r="D1457" s="23" t="s">
        <v>1601</v>
      </c>
    </row>
    <row r="1458" spans="3:4">
      <c r="C1458" s="22" t="s">
        <v>1585</v>
      </c>
      <c r="D1458" s="23" t="s">
        <v>1602</v>
      </c>
    </row>
    <row r="1459" spans="3:4">
      <c r="C1459" s="22" t="s">
        <v>1585</v>
      </c>
      <c r="D1459" s="23" t="s">
        <v>1603</v>
      </c>
    </row>
    <row r="1460" spans="3:4">
      <c r="C1460" s="22" t="s">
        <v>1585</v>
      </c>
      <c r="D1460" s="23" t="s">
        <v>1604</v>
      </c>
    </row>
    <row r="1461" spans="3:4">
      <c r="C1461" s="22" t="s">
        <v>1585</v>
      </c>
      <c r="D1461" s="23" t="s">
        <v>1605</v>
      </c>
    </row>
    <row r="1462" spans="3:4">
      <c r="C1462" s="22" t="s">
        <v>1585</v>
      </c>
      <c r="D1462" s="23" t="s">
        <v>1606</v>
      </c>
    </row>
    <row r="1463" spans="3:4">
      <c r="C1463" s="22" t="s">
        <v>1585</v>
      </c>
      <c r="D1463" s="23" t="s">
        <v>1607</v>
      </c>
    </row>
    <row r="1464" spans="3:4">
      <c r="C1464" s="22" t="s">
        <v>1585</v>
      </c>
      <c r="D1464" s="23" t="s">
        <v>1608</v>
      </c>
    </row>
    <row r="1465" spans="3:4">
      <c r="C1465" s="22" t="s">
        <v>1585</v>
      </c>
      <c r="D1465" s="23" t="s">
        <v>1609</v>
      </c>
    </row>
    <row r="1466" spans="3:4">
      <c r="C1466" s="22" t="s">
        <v>1585</v>
      </c>
      <c r="D1466" s="23" t="s">
        <v>1610</v>
      </c>
    </row>
    <row r="1467" spans="3:4">
      <c r="C1467" s="22" t="s">
        <v>1585</v>
      </c>
      <c r="D1467" s="23" t="s">
        <v>1611</v>
      </c>
    </row>
    <row r="1468" spans="3:4">
      <c r="C1468" s="22" t="s">
        <v>1585</v>
      </c>
      <c r="D1468" s="23" t="s">
        <v>1612</v>
      </c>
    </row>
    <row r="1469" spans="3:4">
      <c r="C1469" s="22" t="s">
        <v>1585</v>
      </c>
      <c r="D1469" s="23" t="s">
        <v>1613</v>
      </c>
    </row>
    <row r="1470" spans="3:4">
      <c r="C1470" s="22" t="s">
        <v>1585</v>
      </c>
      <c r="D1470" s="23" t="s">
        <v>1614</v>
      </c>
    </row>
    <row r="1471" spans="3:4">
      <c r="C1471" s="22" t="s">
        <v>1585</v>
      </c>
      <c r="D1471" s="23" t="s">
        <v>1615</v>
      </c>
    </row>
    <row r="1472" spans="3:4">
      <c r="C1472" s="22" t="s">
        <v>1585</v>
      </c>
      <c r="D1472" s="23" t="s">
        <v>1616</v>
      </c>
    </row>
    <row r="1473" spans="3:4">
      <c r="C1473" s="22" t="s">
        <v>1585</v>
      </c>
      <c r="D1473" s="23" t="s">
        <v>1617</v>
      </c>
    </row>
    <row r="1474" spans="3:4">
      <c r="C1474" s="22" t="s">
        <v>1585</v>
      </c>
      <c r="D1474" s="23" t="s">
        <v>1618</v>
      </c>
    </row>
    <row r="1475" spans="3:4">
      <c r="C1475" s="22" t="s">
        <v>1585</v>
      </c>
      <c r="D1475" s="23" t="s">
        <v>1619</v>
      </c>
    </row>
    <row r="1476" spans="3:4">
      <c r="C1476" s="22" t="s">
        <v>1620</v>
      </c>
      <c r="D1476" s="23" t="s">
        <v>1621</v>
      </c>
    </row>
    <row r="1477" spans="3:4">
      <c r="C1477" s="22" t="s">
        <v>1620</v>
      </c>
      <c r="D1477" s="23" t="s">
        <v>1622</v>
      </c>
    </row>
    <row r="1478" spans="3:4">
      <c r="C1478" s="22" t="s">
        <v>1620</v>
      </c>
      <c r="D1478" s="23" t="s">
        <v>1623</v>
      </c>
    </row>
    <row r="1479" spans="3:4">
      <c r="C1479" s="22" t="s">
        <v>1620</v>
      </c>
      <c r="D1479" s="23" t="s">
        <v>1624</v>
      </c>
    </row>
    <row r="1480" spans="3:4">
      <c r="C1480" s="22" t="s">
        <v>1620</v>
      </c>
      <c r="D1480" s="23" t="s">
        <v>1625</v>
      </c>
    </row>
    <row r="1481" spans="3:4">
      <c r="C1481" s="22" t="s">
        <v>1620</v>
      </c>
      <c r="D1481" s="23" t="s">
        <v>1626</v>
      </c>
    </row>
    <row r="1482" spans="3:4">
      <c r="C1482" s="22" t="s">
        <v>1620</v>
      </c>
      <c r="D1482" s="23" t="s">
        <v>1627</v>
      </c>
    </row>
    <row r="1483" spans="3:4">
      <c r="C1483" s="22" t="s">
        <v>1620</v>
      </c>
      <c r="D1483" s="23" t="s">
        <v>1628</v>
      </c>
    </row>
    <row r="1484" spans="3:4">
      <c r="C1484" s="22" t="s">
        <v>1620</v>
      </c>
      <c r="D1484" s="23" t="s">
        <v>1629</v>
      </c>
    </row>
    <row r="1485" spans="3:4">
      <c r="C1485" s="22" t="s">
        <v>1620</v>
      </c>
      <c r="D1485" s="23" t="s">
        <v>1630</v>
      </c>
    </row>
    <row r="1486" spans="3:4">
      <c r="C1486" s="22" t="s">
        <v>1620</v>
      </c>
      <c r="D1486" s="23" t="s">
        <v>1631</v>
      </c>
    </row>
    <row r="1487" spans="3:4">
      <c r="C1487" s="22" t="s">
        <v>1620</v>
      </c>
      <c r="D1487" s="23" t="s">
        <v>1632</v>
      </c>
    </row>
    <row r="1488" spans="3:4">
      <c r="C1488" s="22" t="s">
        <v>1620</v>
      </c>
      <c r="D1488" s="23" t="s">
        <v>1633</v>
      </c>
    </row>
    <row r="1489" spans="3:4">
      <c r="C1489" s="22" t="s">
        <v>1620</v>
      </c>
      <c r="D1489" s="23" t="s">
        <v>1634</v>
      </c>
    </row>
    <row r="1490" spans="3:4">
      <c r="C1490" s="22" t="s">
        <v>1620</v>
      </c>
      <c r="D1490" s="23" t="s">
        <v>1635</v>
      </c>
    </row>
    <row r="1491" spans="3:4">
      <c r="C1491" s="22" t="s">
        <v>1620</v>
      </c>
      <c r="D1491" s="23" t="s">
        <v>1636</v>
      </c>
    </row>
    <row r="1492" spans="3:4">
      <c r="C1492" s="22" t="s">
        <v>1620</v>
      </c>
      <c r="D1492" s="23" t="s">
        <v>1637</v>
      </c>
    </row>
    <row r="1493" spans="3:4">
      <c r="C1493" s="22" t="s">
        <v>1620</v>
      </c>
      <c r="D1493" s="23" t="s">
        <v>1638</v>
      </c>
    </row>
    <row r="1494" spans="3:4">
      <c r="C1494" s="22" t="s">
        <v>1620</v>
      </c>
      <c r="D1494" s="23" t="s">
        <v>1639</v>
      </c>
    </row>
    <row r="1495" spans="3:4">
      <c r="C1495" s="22" t="s">
        <v>1620</v>
      </c>
      <c r="D1495" s="23" t="s">
        <v>1640</v>
      </c>
    </row>
    <row r="1496" spans="3:4">
      <c r="C1496" s="22" t="s">
        <v>1620</v>
      </c>
      <c r="D1496" s="23" t="s">
        <v>1641</v>
      </c>
    </row>
    <row r="1497" spans="3:4">
      <c r="C1497" s="22" t="s">
        <v>1620</v>
      </c>
      <c r="D1497" s="23" t="s">
        <v>1642</v>
      </c>
    </row>
    <row r="1498" spans="3:4">
      <c r="C1498" s="22" t="s">
        <v>1620</v>
      </c>
      <c r="D1498" s="23" t="s">
        <v>1643</v>
      </c>
    </row>
    <row r="1499" spans="3:4">
      <c r="C1499" s="22" t="s">
        <v>1620</v>
      </c>
      <c r="D1499" s="23" t="s">
        <v>1644</v>
      </c>
    </row>
    <row r="1500" spans="3:4">
      <c r="C1500" s="22" t="s">
        <v>1620</v>
      </c>
      <c r="D1500" s="23" t="s">
        <v>1645</v>
      </c>
    </row>
    <row r="1501" spans="3:4">
      <c r="C1501" s="22" t="s">
        <v>1620</v>
      </c>
      <c r="D1501" s="23" t="s">
        <v>1646</v>
      </c>
    </row>
    <row r="1502" spans="3:4">
      <c r="C1502" s="22" t="s">
        <v>1620</v>
      </c>
      <c r="D1502" s="23" t="s">
        <v>1647</v>
      </c>
    </row>
    <row r="1503" spans="3:4">
      <c r="C1503" s="22" t="s">
        <v>1620</v>
      </c>
      <c r="D1503" s="23" t="s">
        <v>1648</v>
      </c>
    </row>
    <row r="1504" spans="3:4">
      <c r="C1504" s="22" t="s">
        <v>1649</v>
      </c>
      <c r="D1504" s="23" t="s">
        <v>1650</v>
      </c>
    </row>
    <row r="1505" spans="3:4">
      <c r="C1505" s="22" t="s">
        <v>1620</v>
      </c>
      <c r="D1505" s="23" t="s">
        <v>1651</v>
      </c>
    </row>
    <row r="1506" spans="3:4">
      <c r="C1506" s="22" t="s">
        <v>1620</v>
      </c>
      <c r="D1506" s="23" t="s">
        <v>1652</v>
      </c>
    </row>
    <row r="1507" spans="3:4">
      <c r="C1507" s="22" t="s">
        <v>1620</v>
      </c>
      <c r="D1507" s="23" t="s">
        <v>1653</v>
      </c>
    </row>
    <row r="1508" spans="3:4">
      <c r="C1508" s="22" t="s">
        <v>1620</v>
      </c>
      <c r="D1508" s="23" t="s">
        <v>1654</v>
      </c>
    </row>
    <row r="1509" spans="3:4">
      <c r="C1509" s="22" t="s">
        <v>1620</v>
      </c>
      <c r="D1509" s="23" t="s">
        <v>1655</v>
      </c>
    </row>
    <row r="1510" spans="3:4">
      <c r="C1510" s="22" t="s">
        <v>1620</v>
      </c>
      <c r="D1510" s="23" t="s">
        <v>1656</v>
      </c>
    </row>
    <row r="1511" spans="3:4">
      <c r="C1511" s="22" t="s">
        <v>1620</v>
      </c>
      <c r="D1511" s="23" t="s">
        <v>1657</v>
      </c>
    </row>
    <row r="1512" spans="3:4">
      <c r="C1512" s="22" t="s">
        <v>1620</v>
      </c>
      <c r="D1512" s="23" t="s">
        <v>1658</v>
      </c>
    </row>
    <row r="1513" spans="3:4">
      <c r="C1513" s="22" t="s">
        <v>1620</v>
      </c>
      <c r="D1513" s="23" t="s">
        <v>1659</v>
      </c>
    </row>
    <row r="1514" spans="3:4">
      <c r="C1514" s="22" t="s">
        <v>1620</v>
      </c>
      <c r="D1514" s="23" t="s">
        <v>1660</v>
      </c>
    </row>
    <row r="1515" spans="3:4">
      <c r="C1515" s="22" t="s">
        <v>1620</v>
      </c>
      <c r="D1515" s="23" t="s">
        <v>1661</v>
      </c>
    </row>
    <row r="1516" spans="3:4">
      <c r="C1516" s="22" t="s">
        <v>1620</v>
      </c>
      <c r="D1516" s="23" t="s">
        <v>1662</v>
      </c>
    </row>
    <row r="1517" spans="3:4">
      <c r="C1517" s="22" t="s">
        <v>1620</v>
      </c>
      <c r="D1517" s="23" t="s">
        <v>1663</v>
      </c>
    </row>
    <row r="1518" spans="3:4">
      <c r="C1518" s="22" t="s">
        <v>1620</v>
      </c>
      <c r="D1518" s="23" t="s">
        <v>1664</v>
      </c>
    </row>
    <row r="1519" spans="3:4">
      <c r="C1519" s="22" t="s">
        <v>1620</v>
      </c>
      <c r="D1519" s="23" t="s">
        <v>1665</v>
      </c>
    </row>
    <row r="1520" spans="3:4">
      <c r="C1520" s="22" t="s">
        <v>1620</v>
      </c>
      <c r="D1520" s="23" t="s">
        <v>1666</v>
      </c>
    </row>
    <row r="1521" spans="3:4">
      <c r="C1521" s="22" t="s">
        <v>1620</v>
      </c>
      <c r="D1521" s="23" t="s">
        <v>1667</v>
      </c>
    </row>
    <row r="1522" spans="3:4">
      <c r="C1522" s="22" t="s">
        <v>1620</v>
      </c>
      <c r="D1522" s="23" t="s">
        <v>1668</v>
      </c>
    </row>
    <row r="1523" spans="3:4">
      <c r="C1523" s="22" t="s">
        <v>1620</v>
      </c>
      <c r="D1523" s="23" t="s">
        <v>1400</v>
      </c>
    </row>
    <row r="1524" spans="3:4">
      <c r="C1524" s="22" t="s">
        <v>1620</v>
      </c>
      <c r="D1524" s="23" t="s">
        <v>1669</v>
      </c>
    </row>
    <row r="1525" spans="3:4">
      <c r="C1525" s="22" t="s">
        <v>1620</v>
      </c>
      <c r="D1525" s="23" t="s">
        <v>1670</v>
      </c>
    </row>
    <row r="1526" spans="3:4">
      <c r="C1526" s="22" t="s">
        <v>1620</v>
      </c>
      <c r="D1526" s="23" t="s">
        <v>1671</v>
      </c>
    </row>
    <row r="1527" spans="3:4">
      <c r="C1527" s="22" t="s">
        <v>1620</v>
      </c>
      <c r="D1527" s="23" t="s">
        <v>415</v>
      </c>
    </row>
    <row r="1528" spans="3:4">
      <c r="C1528" s="22" t="s">
        <v>1620</v>
      </c>
      <c r="D1528" s="23" t="s">
        <v>1672</v>
      </c>
    </row>
    <row r="1529" spans="3:4">
      <c r="C1529" s="22" t="s">
        <v>1620</v>
      </c>
      <c r="D1529" s="23" t="s">
        <v>1673</v>
      </c>
    </row>
    <row r="1530" spans="3:4">
      <c r="C1530" s="22" t="s">
        <v>1620</v>
      </c>
      <c r="D1530" s="23" t="s">
        <v>1674</v>
      </c>
    </row>
    <row r="1531" spans="3:4">
      <c r="C1531" s="22" t="s">
        <v>1620</v>
      </c>
      <c r="D1531" s="23" t="s">
        <v>1675</v>
      </c>
    </row>
    <row r="1532" spans="3:4">
      <c r="C1532" s="22" t="s">
        <v>1620</v>
      </c>
      <c r="D1532" s="23" t="s">
        <v>1676</v>
      </c>
    </row>
    <row r="1533" spans="3:4">
      <c r="C1533" s="22" t="s">
        <v>1620</v>
      </c>
      <c r="D1533" s="23" t="s">
        <v>1677</v>
      </c>
    </row>
    <row r="1534" spans="3:4">
      <c r="C1534" s="22" t="s">
        <v>1620</v>
      </c>
      <c r="D1534" s="23" t="s">
        <v>1678</v>
      </c>
    </row>
    <row r="1535" spans="3:4">
      <c r="C1535" s="22" t="s">
        <v>1620</v>
      </c>
      <c r="D1535" s="23" t="s">
        <v>1679</v>
      </c>
    </row>
    <row r="1536" spans="3:4">
      <c r="C1536" s="22" t="s">
        <v>1680</v>
      </c>
      <c r="D1536" s="23" t="s">
        <v>1681</v>
      </c>
    </row>
    <row r="1537" spans="3:4">
      <c r="C1537" s="22" t="s">
        <v>1680</v>
      </c>
      <c r="D1537" s="23" t="s">
        <v>1682</v>
      </c>
    </row>
    <row r="1538" spans="3:4">
      <c r="C1538" s="22" t="s">
        <v>1680</v>
      </c>
      <c r="D1538" s="23" t="s">
        <v>1683</v>
      </c>
    </row>
    <row r="1539" spans="3:4">
      <c r="C1539" s="22" t="s">
        <v>1680</v>
      </c>
      <c r="D1539" s="23" t="s">
        <v>1684</v>
      </c>
    </row>
    <row r="1540" spans="3:4">
      <c r="C1540" s="22" t="s">
        <v>1680</v>
      </c>
      <c r="D1540" s="23" t="s">
        <v>1685</v>
      </c>
    </row>
    <row r="1541" spans="3:4">
      <c r="C1541" s="22" t="s">
        <v>1680</v>
      </c>
      <c r="D1541" s="23" t="s">
        <v>1686</v>
      </c>
    </row>
    <row r="1542" spans="3:4">
      <c r="C1542" s="22" t="s">
        <v>1680</v>
      </c>
      <c r="D1542" s="23" t="s">
        <v>1687</v>
      </c>
    </row>
    <row r="1543" spans="3:4">
      <c r="C1543" s="22" t="s">
        <v>1680</v>
      </c>
      <c r="D1543" s="23" t="s">
        <v>1688</v>
      </c>
    </row>
    <row r="1544" spans="3:4">
      <c r="C1544" s="22" t="s">
        <v>1680</v>
      </c>
      <c r="D1544" s="23" t="s">
        <v>1689</v>
      </c>
    </row>
    <row r="1545" spans="3:4">
      <c r="C1545" s="22" t="s">
        <v>1680</v>
      </c>
      <c r="D1545" s="23" t="s">
        <v>1690</v>
      </c>
    </row>
    <row r="1546" spans="3:4">
      <c r="C1546" s="22" t="s">
        <v>1680</v>
      </c>
      <c r="D1546" s="23" t="s">
        <v>1691</v>
      </c>
    </row>
    <row r="1547" spans="3:4">
      <c r="C1547" s="22" t="s">
        <v>1680</v>
      </c>
      <c r="D1547" s="23" t="s">
        <v>1692</v>
      </c>
    </row>
    <row r="1548" spans="3:4">
      <c r="C1548" s="22" t="s">
        <v>1680</v>
      </c>
      <c r="D1548" s="23" t="s">
        <v>1693</v>
      </c>
    </row>
    <row r="1549" spans="3:4">
      <c r="C1549" s="22" t="s">
        <v>1680</v>
      </c>
      <c r="D1549" s="23" t="s">
        <v>1694</v>
      </c>
    </row>
    <row r="1550" spans="3:4">
      <c r="C1550" s="22" t="s">
        <v>1680</v>
      </c>
      <c r="D1550" s="23" t="s">
        <v>1695</v>
      </c>
    </row>
    <row r="1551" spans="3:4">
      <c r="C1551" s="22" t="s">
        <v>1680</v>
      </c>
      <c r="D1551" s="23" t="s">
        <v>1696</v>
      </c>
    </row>
    <row r="1552" spans="3:4">
      <c r="C1552" s="22" t="s">
        <v>1680</v>
      </c>
      <c r="D1552" s="23" t="s">
        <v>1697</v>
      </c>
    </row>
    <row r="1553" spans="3:4">
      <c r="C1553" s="22" t="s">
        <v>1680</v>
      </c>
      <c r="D1553" s="23" t="s">
        <v>1698</v>
      </c>
    </row>
    <row r="1554" spans="3:4">
      <c r="C1554" s="22" t="s">
        <v>1680</v>
      </c>
      <c r="D1554" s="23" t="s">
        <v>1699</v>
      </c>
    </row>
    <row r="1555" spans="3:4">
      <c r="C1555" s="22" t="s">
        <v>1680</v>
      </c>
      <c r="D1555" s="23" t="s">
        <v>1700</v>
      </c>
    </row>
    <row r="1556" spans="3:4">
      <c r="C1556" s="22" t="s">
        <v>1701</v>
      </c>
      <c r="D1556" s="23" t="s">
        <v>1702</v>
      </c>
    </row>
    <row r="1557" spans="3:4">
      <c r="C1557" s="22" t="s">
        <v>1701</v>
      </c>
      <c r="D1557" s="23" t="s">
        <v>1703</v>
      </c>
    </row>
    <row r="1558" spans="3:4">
      <c r="C1558" s="22" t="s">
        <v>1701</v>
      </c>
      <c r="D1558" s="23" t="s">
        <v>1704</v>
      </c>
    </row>
    <row r="1559" spans="3:4">
      <c r="C1559" s="22" t="s">
        <v>1701</v>
      </c>
      <c r="D1559" s="23" t="s">
        <v>1705</v>
      </c>
    </row>
    <row r="1560" spans="3:4">
      <c r="C1560" s="22" t="s">
        <v>1701</v>
      </c>
      <c r="D1560" s="23" t="s">
        <v>1706</v>
      </c>
    </row>
    <row r="1561" spans="3:4">
      <c r="C1561" s="22" t="s">
        <v>1701</v>
      </c>
      <c r="D1561" s="23" t="s">
        <v>1707</v>
      </c>
    </row>
    <row r="1562" spans="3:4">
      <c r="C1562" s="22" t="s">
        <v>1701</v>
      </c>
      <c r="D1562" s="23" t="s">
        <v>1708</v>
      </c>
    </row>
    <row r="1563" spans="3:4">
      <c r="C1563" s="22" t="s">
        <v>1701</v>
      </c>
      <c r="D1563" s="23" t="s">
        <v>1709</v>
      </c>
    </row>
    <row r="1564" spans="3:4">
      <c r="C1564" s="22" t="s">
        <v>1701</v>
      </c>
      <c r="D1564" s="23" t="s">
        <v>1710</v>
      </c>
    </row>
    <row r="1565" spans="3:4">
      <c r="C1565" s="22" t="s">
        <v>1701</v>
      </c>
      <c r="D1565" s="23" t="s">
        <v>1711</v>
      </c>
    </row>
    <row r="1566" spans="3:4">
      <c r="C1566" s="22" t="s">
        <v>1701</v>
      </c>
      <c r="D1566" s="23" t="s">
        <v>1712</v>
      </c>
    </row>
    <row r="1567" spans="3:4">
      <c r="C1567" s="22" t="s">
        <v>1701</v>
      </c>
      <c r="D1567" s="23" t="s">
        <v>1713</v>
      </c>
    </row>
    <row r="1568" spans="3:4">
      <c r="C1568" s="22" t="s">
        <v>1701</v>
      </c>
      <c r="D1568" s="23" t="s">
        <v>1714</v>
      </c>
    </row>
    <row r="1569" spans="3:5">
      <c r="C1569" s="22" t="s">
        <v>1701</v>
      </c>
      <c r="D1569" s="23" t="s">
        <v>1715</v>
      </c>
    </row>
    <row r="1570" spans="3:5">
      <c r="C1570" s="22" t="s">
        <v>1701</v>
      </c>
      <c r="D1570" s="23" t="s">
        <v>1716</v>
      </c>
    </row>
    <row r="1571" spans="3:5">
      <c r="C1571" s="22" t="s">
        <v>1701</v>
      </c>
      <c r="D1571" s="23" t="s">
        <v>1717</v>
      </c>
    </row>
    <row r="1572" spans="3:5">
      <c r="C1572" s="22" t="s">
        <v>1701</v>
      </c>
      <c r="D1572" s="23" t="s">
        <v>1718</v>
      </c>
    </row>
    <row r="1573" spans="3:5">
      <c r="C1573" s="22" t="s">
        <v>1701</v>
      </c>
      <c r="D1573" s="23" t="s">
        <v>1719</v>
      </c>
    </row>
    <row r="1574" spans="3:5">
      <c r="C1574" s="22" t="s">
        <v>1701</v>
      </c>
      <c r="D1574" s="23" t="s">
        <v>1720</v>
      </c>
    </row>
    <row r="1575" spans="3:5">
      <c r="C1575" s="22" t="s">
        <v>1701</v>
      </c>
      <c r="D1575" s="23" t="s">
        <v>1721</v>
      </c>
    </row>
    <row r="1576" spans="3:5">
      <c r="C1576" s="22" t="s">
        <v>1701</v>
      </c>
      <c r="D1576" s="23" t="s">
        <v>1722</v>
      </c>
      <c r="E1576" s="27"/>
    </row>
    <row r="1577" spans="3:5">
      <c r="C1577" s="22" t="s">
        <v>1723</v>
      </c>
      <c r="D1577" s="23" t="s">
        <v>1724</v>
      </c>
    </row>
    <row r="1578" spans="3:5">
      <c r="C1578" s="22" t="s">
        <v>1723</v>
      </c>
      <c r="D1578" s="23" t="s">
        <v>1725</v>
      </c>
    </row>
    <row r="1579" spans="3:5">
      <c r="C1579" s="22" t="s">
        <v>1723</v>
      </c>
      <c r="D1579" s="23" t="s">
        <v>1726</v>
      </c>
    </row>
    <row r="1580" spans="3:5">
      <c r="C1580" s="22" t="s">
        <v>1723</v>
      </c>
      <c r="D1580" s="23" t="s">
        <v>1727</v>
      </c>
    </row>
    <row r="1581" spans="3:5">
      <c r="C1581" s="22" t="s">
        <v>1723</v>
      </c>
      <c r="D1581" s="23" t="s">
        <v>1728</v>
      </c>
    </row>
    <row r="1582" spans="3:5">
      <c r="C1582" s="22" t="s">
        <v>1723</v>
      </c>
      <c r="D1582" s="23" t="s">
        <v>1729</v>
      </c>
    </row>
    <row r="1583" spans="3:5">
      <c r="C1583" s="22" t="s">
        <v>1723</v>
      </c>
      <c r="D1583" s="23" t="s">
        <v>1730</v>
      </c>
    </row>
    <row r="1584" spans="3:5">
      <c r="C1584" s="22" t="s">
        <v>1723</v>
      </c>
      <c r="D1584" s="23" t="s">
        <v>1731</v>
      </c>
    </row>
    <row r="1585" spans="3:4">
      <c r="C1585" s="22" t="s">
        <v>1723</v>
      </c>
      <c r="D1585" s="23" t="s">
        <v>1732</v>
      </c>
    </row>
    <row r="1586" spans="3:4">
      <c r="C1586" s="22" t="s">
        <v>1723</v>
      </c>
      <c r="D1586" s="23" t="s">
        <v>1733</v>
      </c>
    </row>
    <row r="1587" spans="3:4">
      <c r="C1587" s="22" t="s">
        <v>1723</v>
      </c>
      <c r="D1587" s="23" t="s">
        <v>1734</v>
      </c>
    </row>
    <row r="1588" spans="3:4">
      <c r="C1588" s="22" t="s">
        <v>1723</v>
      </c>
      <c r="D1588" s="23" t="s">
        <v>1735</v>
      </c>
    </row>
    <row r="1589" spans="3:4">
      <c r="C1589" s="22" t="s">
        <v>1723</v>
      </c>
      <c r="D1589" s="23" t="s">
        <v>1736</v>
      </c>
    </row>
    <row r="1590" spans="3:4">
      <c r="C1590" s="22" t="s">
        <v>1723</v>
      </c>
      <c r="D1590" s="23" t="s">
        <v>1737</v>
      </c>
    </row>
    <row r="1591" spans="3:4">
      <c r="C1591" s="22" t="s">
        <v>1723</v>
      </c>
      <c r="D1591" s="23" t="s">
        <v>428</v>
      </c>
    </row>
    <row r="1592" spans="3:4">
      <c r="C1592" s="22" t="s">
        <v>1723</v>
      </c>
      <c r="D1592" s="23" t="s">
        <v>1738</v>
      </c>
    </row>
    <row r="1593" spans="3:4">
      <c r="C1593" s="22" t="s">
        <v>1723</v>
      </c>
      <c r="D1593" s="23" t="s">
        <v>1739</v>
      </c>
    </row>
    <row r="1594" spans="3:4">
      <c r="C1594" s="22" t="s">
        <v>1723</v>
      </c>
      <c r="D1594" s="23" t="s">
        <v>1740</v>
      </c>
    </row>
    <row r="1595" spans="3:4">
      <c r="C1595" s="22" t="s">
        <v>1723</v>
      </c>
      <c r="D1595" s="23" t="s">
        <v>1741</v>
      </c>
    </row>
    <row r="1596" spans="3:4">
      <c r="C1596" s="22" t="s">
        <v>1723</v>
      </c>
      <c r="D1596" s="23" t="s">
        <v>1742</v>
      </c>
    </row>
    <row r="1597" spans="3:4">
      <c r="C1597" s="22" t="s">
        <v>1723</v>
      </c>
      <c r="D1597" s="23" t="s">
        <v>1743</v>
      </c>
    </row>
    <row r="1598" spans="3:4">
      <c r="C1598" s="22" t="s">
        <v>1723</v>
      </c>
      <c r="D1598" s="23" t="s">
        <v>1744</v>
      </c>
    </row>
    <row r="1599" spans="3:4">
      <c r="C1599" s="22" t="s">
        <v>1723</v>
      </c>
      <c r="D1599" s="23" t="s">
        <v>487</v>
      </c>
    </row>
    <row r="1600" spans="3:4">
      <c r="C1600" s="22" t="s">
        <v>1723</v>
      </c>
      <c r="D1600" s="23" t="s">
        <v>1745</v>
      </c>
    </row>
    <row r="1601" spans="3:4">
      <c r="C1601" s="22" t="s">
        <v>1723</v>
      </c>
      <c r="D1601" s="23" t="s">
        <v>1022</v>
      </c>
    </row>
    <row r="1602" spans="3:4">
      <c r="C1602" s="22" t="s">
        <v>1723</v>
      </c>
      <c r="D1602" s="23" t="s">
        <v>1746</v>
      </c>
    </row>
    <row r="1603" spans="3:4">
      <c r="C1603" s="22" t="s">
        <v>1723</v>
      </c>
      <c r="D1603" s="23" t="s">
        <v>1747</v>
      </c>
    </row>
    <row r="1604" spans="3:4">
      <c r="C1604" s="22" t="s">
        <v>1723</v>
      </c>
      <c r="D1604" s="23" t="s">
        <v>1748</v>
      </c>
    </row>
    <row r="1605" spans="3:4">
      <c r="C1605" s="22" t="s">
        <v>1723</v>
      </c>
      <c r="D1605" s="23" t="s">
        <v>1749</v>
      </c>
    </row>
    <row r="1606" spans="3:4">
      <c r="C1606" s="22" t="s">
        <v>1723</v>
      </c>
      <c r="D1606" s="23" t="s">
        <v>1750</v>
      </c>
    </row>
    <row r="1607" spans="3:4">
      <c r="C1607" s="22" t="s">
        <v>1723</v>
      </c>
      <c r="D1607" s="23" t="s">
        <v>1751</v>
      </c>
    </row>
    <row r="1608" spans="3:4">
      <c r="C1608" s="22" t="s">
        <v>1723</v>
      </c>
      <c r="D1608" s="23" t="s">
        <v>1752</v>
      </c>
    </row>
    <row r="1609" spans="3:4">
      <c r="C1609" s="22" t="s">
        <v>1723</v>
      </c>
      <c r="D1609" s="23" t="s">
        <v>1753</v>
      </c>
    </row>
    <row r="1610" spans="3:4">
      <c r="C1610" s="22" t="s">
        <v>1723</v>
      </c>
      <c r="D1610" s="23" t="s">
        <v>1754</v>
      </c>
    </row>
    <row r="1611" spans="3:4">
      <c r="C1611" s="22" t="s">
        <v>1723</v>
      </c>
      <c r="D1611" s="23" t="s">
        <v>1755</v>
      </c>
    </row>
    <row r="1612" spans="3:4">
      <c r="C1612" s="22" t="s">
        <v>1723</v>
      </c>
      <c r="D1612" s="23" t="s">
        <v>1756</v>
      </c>
    </row>
    <row r="1613" spans="3:4">
      <c r="C1613" s="22" t="s">
        <v>1723</v>
      </c>
      <c r="D1613" s="23" t="s">
        <v>1757</v>
      </c>
    </row>
    <row r="1614" spans="3:4">
      <c r="C1614" s="22" t="s">
        <v>1723</v>
      </c>
      <c r="D1614" s="23" t="s">
        <v>1758</v>
      </c>
    </row>
    <row r="1615" spans="3:4">
      <c r="C1615" s="22" t="s">
        <v>1723</v>
      </c>
      <c r="D1615" s="23" t="s">
        <v>1759</v>
      </c>
    </row>
    <row r="1616" spans="3:4">
      <c r="C1616" s="22" t="s">
        <v>1723</v>
      </c>
      <c r="D1616" s="23" t="s">
        <v>1760</v>
      </c>
    </row>
    <row r="1617" spans="3:4">
      <c r="C1617" s="22" t="s">
        <v>1723</v>
      </c>
      <c r="D1617" s="23" t="s">
        <v>1761</v>
      </c>
    </row>
    <row r="1618" spans="3:4">
      <c r="C1618" s="22" t="s">
        <v>1723</v>
      </c>
      <c r="D1618" s="23" t="s">
        <v>1762</v>
      </c>
    </row>
    <row r="1619" spans="3:4">
      <c r="C1619" s="22" t="s">
        <v>1723</v>
      </c>
      <c r="D1619" s="23" t="s">
        <v>1763</v>
      </c>
    </row>
    <row r="1620" spans="3:4">
      <c r="C1620" s="22" t="s">
        <v>1723</v>
      </c>
      <c r="D1620" s="23" t="s">
        <v>1764</v>
      </c>
    </row>
    <row r="1621" spans="3:4">
      <c r="C1621" s="22" t="s">
        <v>1723</v>
      </c>
      <c r="D1621" s="23" t="s">
        <v>1765</v>
      </c>
    </row>
    <row r="1622" spans="3:4">
      <c r="C1622" s="22" t="s">
        <v>1766</v>
      </c>
      <c r="D1622" s="23" t="s">
        <v>1767</v>
      </c>
    </row>
    <row r="1623" spans="3:4">
      <c r="C1623" s="22" t="s">
        <v>1766</v>
      </c>
      <c r="D1623" s="23" t="s">
        <v>1768</v>
      </c>
    </row>
    <row r="1624" spans="3:4">
      <c r="C1624" s="22" t="s">
        <v>1766</v>
      </c>
      <c r="D1624" s="23" t="s">
        <v>1769</v>
      </c>
    </row>
    <row r="1625" spans="3:4">
      <c r="C1625" s="22" t="s">
        <v>1766</v>
      </c>
      <c r="D1625" s="23" t="s">
        <v>1770</v>
      </c>
    </row>
    <row r="1626" spans="3:4">
      <c r="C1626" s="22" t="s">
        <v>1766</v>
      </c>
      <c r="D1626" s="23" t="s">
        <v>1771</v>
      </c>
    </row>
    <row r="1627" spans="3:4">
      <c r="C1627" s="22" t="s">
        <v>1766</v>
      </c>
      <c r="D1627" s="23" t="s">
        <v>1772</v>
      </c>
    </row>
    <row r="1628" spans="3:4">
      <c r="C1628" s="22" t="s">
        <v>1766</v>
      </c>
      <c r="D1628" s="23" t="s">
        <v>1773</v>
      </c>
    </row>
    <row r="1629" spans="3:4">
      <c r="C1629" s="22" t="s">
        <v>1766</v>
      </c>
      <c r="D1629" s="23" t="s">
        <v>1774</v>
      </c>
    </row>
    <row r="1630" spans="3:4">
      <c r="C1630" s="22" t="s">
        <v>1766</v>
      </c>
      <c r="D1630" s="23" t="s">
        <v>1775</v>
      </c>
    </row>
    <row r="1631" spans="3:4">
      <c r="C1631" s="22" t="s">
        <v>1766</v>
      </c>
      <c r="D1631" s="23" t="s">
        <v>1776</v>
      </c>
    </row>
    <row r="1632" spans="3:4">
      <c r="C1632" s="22" t="s">
        <v>1766</v>
      </c>
      <c r="D1632" s="23" t="s">
        <v>1777</v>
      </c>
    </row>
    <row r="1633" spans="3:4">
      <c r="C1633" s="22" t="s">
        <v>1766</v>
      </c>
      <c r="D1633" s="23" t="s">
        <v>1778</v>
      </c>
    </row>
    <row r="1634" spans="3:4">
      <c r="C1634" s="22" t="s">
        <v>1766</v>
      </c>
      <c r="D1634" s="23" t="s">
        <v>1779</v>
      </c>
    </row>
    <row r="1635" spans="3:4">
      <c r="C1635" s="22" t="s">
        <v>1766</v>
      </c>
      <c r="D1635" s="23" t="s">
        <v>1780</v>
      </c>
    </row>
    <row r="1636" spans="3:4">
      <c r="C1636" s="22" t="s">
        <v>1766</v>
      </c>
      <c r="D1636" s="23" t="s">
        <v>1781</v>
      </c>
    </row>
    <row r="1637" spans="3:4">
      <c r="C1637" s="22" t="s">
        <v>1766</v>
      </c>
      <c r="D1637" s="23" t="s">
        <v>1782</v>
      </c>
    </row>
    <row r="1638" spans="3:4">
      <c r="C1638" s="22" t="s">
        <v>1766</v>
      </c>
      <c r="D1638" s="23" t="s">
        <v>1783</v>
      </c>
    </row>
    <row r="1639" spans="3:4">
      <c r="C1639" s="22" t="s">
        <v>1766</v>
      </c>
      <c r="D1639" s="23" t="s">
        <v>1784</v>
      </c>
    </row>
    <row r="1640" spans="3:4">
      <c r="C1640" s="22" t="s">
        <v>1785</v>
      </c>
      <c r="D1640" s="23" t="s">
        <v>1786</v>
      </c>
    </row>
    <row r="1641" spans="3:4">
      <c r="C1641" s="22" t="s">
        <v>1785</v>
      </c>
      <c r="D1641" s="23" t="s">
        <v>1787</v>
      </c>
    </row>
    <row r="1642" spans="3:4">
      <c r="C1642" s="22" t="s">
        <v>1785</v>
      </c>
      <c r="D1642" s="23" t="s">
        <v>1788</v>
      </c>
    </row>
    <row r="1643" spans="3:4">
      <c r="C1643" s="22" t="s">
        <v>1785</v>
      </c>
      <c r="D1643" s="23" t="s">
        <v>1789</v>
      </c>
    </row>
    <row r="1644" spans="3:4">
      <c r="C1644" s="22" t="s">
        <v>1785</v>
      </c>
      <c r="D1644" s="23" t="s">
        <v>1790</v>
      </c>
    </row>
    <row r="1645" spans="3:4">
      <c r="C1645" s="22" t="s">
        <v>1785</v>
      </c>
      <c r="D1645" s="23" t="s">
        <v>1791</v>
      </c>
    </row>
    <row r="1646" spans="3:4">
      <c r="C1646" s="22" t="s">
        <v>1785</v>
      </c>
      <c r="D1646" s="23" t="s">
        <v>1792</v>
      </c>
    </row>
    <row r="1647" spans="3:4">
      <c r="C1647" s="22" t="s">
        <v>1785</v>
      </c>
      <c r="D1647" s="23" t="s">
        <v>1793</v>
      </c>
    </row>
    <row r="1648" spans="3:4">
      <c r="C1648" s="22" t="s">
        <v>1785</v>
      </c>
      <c r="D1648" s="23" t="s">
        <v>1794</v>
      </c>
    </row>
    <row r="1649" spans="3:4">
      <c r="C1649" s="22" t="s">
        <v>1785</v>
      </c>
      <c r="D1649" s="23" t="s">
        <v>1795</v>
      </c>
    </row>
    <row r="1650" spans="3:4">
      <c r="C1650" s="22" t="s">
        <v>1785</v>
      </c>
      <c r="D1650" s="23" t="s">
        <v>1796</v>
      </c>
    </row>
    <row r="1651" spans="3:4">
      <c r="C1651" s="22" t="s">
        <v>1785</v>
      </c>
      <c r="D1651" s="23" t="s">
        <v>1797</v>
      </c>
    </row>
    <row r="1652" spans="3:4">
      <c r="C1652" s="22" t="s">
        <v>1785</v>
      </c>
      <c r="D1652" s="23" t="s">
        <v>1798</v>
      </c>
    </row>
    <row r="1653" spans="3:4">
      <c r="C1653" s="22" t="s">
        <v>1785</v>
      </c>
      <c r="D1653" s="23" t="s">
        <v>1799</v>
      </c>
    </row>
    <row r="1654" spans="3:4">
      <c r="C1654" s="22" t="s">
        <v>1785</v>
      </c>
      <c r="D1654" s="23" t="s">
        <v>1800</v>
      </c>
    </row>
    <row r="1655" spans="3:4">
      <c r="C1655" s="22" t="s">
        <v>1785</v>
      </c>
      <c r="D1655" s="23" t="s">
        <v>1801</v>
      </c>
    </row>
    <row r="1656" spans="3:4">
      <c r="C1656" s="22" t="s">
        <v>1785</v>
      </c>
      <c r="D1656" s="23" t="s">
        <v>1802</v>
      </c>
    </row>
    <row r="1657" spans="3:4">
      <c r="C1657" s="22" t="s">
        <v>1785</v>
      </c>
      <c r="D1657" s="23" t="s">
        <v>1803</v>
      </c>
    </row>
    <row r="1658" spans="3:4">
      <c r="C1658" s="22" t="s">
        <v>1785</v>
      </c>
      <c r="D1658" s="23" t="s">
        <v>1804</v>
      </c>
    </row>
    <row r="1659" spans="3:4">
      <c r="C1659" s="22" t="s">
        <v>1785</v>
      </c>
      <c r="D1659" s="23" t="s">
        <v>1805</v>
      </c>
    </row>
    <row r="1660" spans="3:4">
      <c r="C1660" s="22" t="s">
        <v>1785</v>
      </c>
      <c r="D1660" s="23" t="s">
        <v>1806</v>
      </c>
    </row>
    <row r="1661" spans="3:4">
      <c r="C1661" s="22" t="s">
        <v>1785</v>
      </c>
      <c r="D1661" s="23" t="s">
        <v>1807</v>
      </c>
    </row>
    <row r="1662" spans="3:4">
      <c r="C1662" s="22" t="s">
        <v>1785</v>
      </c>
      <c r="D1662" s="23" t="s">
        <v>454</v>
      </c>
    </row>
    <row r="1663" spans="3:4">
      <c r="C1663" s="22" t="s">
        <v>1785</v>
      </c>
      <c r="D1663" s="23" t="s">
        <v>1808</v>
      </c>
    </row>
    <row r="1664" spans="3:4">
      <c r="C1664" s="22" t="s">
        <v>1785</v>
      </c>
      <c r="D1664" s="23" t="s">
        <v>1809</v>
      </c>
    </row>
    <row r="1665" spans="3:4">
      <c r="C1665" s="22" t="s">
        <v>1785</v>
      </c>
      <c r="D1665" s="23" t="s">
        <v>1810</v>
      </c>
    </row>
    <row r="1666" spans="3:4">
      <c r="C1666" s="22" t="s">
        <v>1811</v>
      </c>
      <c r="D1666" s="23" t="s">
        <v>1812</v>
      </c>
    </row>
    <row r="1667" spans="3:4">
      <c r="C1667" s="22" t="s">
        <v>1811</v>
      </c>
      <c r="D1667" s="23" t="s">
        <v>1813</v>
      </c>
    </row>
    <row r="1668" spans="3:4">
      <c r="C1668" s="22" t="s">
        <v>1811</v>
      </c>
      <c r="D1668" s="23" t="s">
        <v>1814</v>
      </c>
    </row>
    <row r="1669" spans="3:4">
      <c r="C1669" s="22" t="s">
        <v>1811</v>
      </c>
      <c r="D1669" s="23" t="s">
        <v>1815</v>
      </c>
    </row>
    <row r="1670" spans="3:4">
      <c r="C1670" s="22" t="s">
        <v>1811</v>
      </c>
      <c r="D1670" s="23" t="s">
        <v>1816</v>
      </c>
    </row>
    <row r="1671" spans="3:4">
      <c r="C1671" s="22" t="s">
        <v>1811</v>
      </c>
      <c r="D1671" s="23" t="s">
        <v>1817</v>
      </c>
    </row>
    <row r="1672" spans="3:4">
      <c r="C1672" s="22" t="s">
        <v>1811</v>
      </c>
      <c r="D1672" s="23" t="s">
        <v>1818</v>
      </c>
    </row>
    <row r="1673" spans="3:4">
      <c r="C1673" s="22" t="s">
        <v>1811</v>
      </c>
      <c r="D1673" s="23" t="s">
        <v>1819</v>
      </c>
    </row>
    <row r="1674" spans="3:4">
      <c r="C1674" s="22" t="s">
        <v>1811</v>
      </c>
      <c r="D1674" s="23" t="s">
        <v>1820</v>
      </c>
    </row>
    <row r="1675" spans="3:4">
      <c r="C1675" s="22" t="s">
        <v>1811</v>
      </c>
      <c r="D1675" s="23" t="s">
        <v>1821</v>
      </c>
    </row>
    <row r="1676" spans="3:4">
      <c r="C1676" s="22" t="s">
        <v>1811</v>
      </c>
      <c r="D1676" s="23" t="s">
        <v>1822</v>
      </c>
    </row>
    <row r="1677" spans="3:4">
      <c r="C1677" s="22" t="s">
        <v>1811</v>
      </c>
      <c r="D1677" s="23" t="s">
        <v>1823</v>
      </c>
    </row>
    <row r="1678" spans="3:4">
      <c r="C1678" s="22" t="s">
        <v>1811</v>
      </c>
      <c r="D1678" s="23" t="s">
        <v>1824</v>
      </c>
    </row>
    <row r="1679" spans="3:4">
      <c r="C1679" s="22" t="s">
        <v>1811</v>
      </c>
      <c r="D1679" s="23" t="s">
        <v>1825</v>
      </c>
    </row>
    <row r="1680" spans="3:4">
      <c r="C1680" s="22" t="s">
        <v>1811</v>
      </c>
      <c r="D1680" s="23" t="s">
        <v>1826</v>
      </c>
    </row>
    <row r="1681" spans="3:4">
      <c r="C1681" s="22" t="s">
        <v>1811</v>
      </c>
      <c r="D1681" s="23" t="s">
        <v>1827</v>
      </c>
    </row>
    <row r="1682" spans="3:4">
      <c r="C1682" s="22" t="s">
        <v>1811</v>
      </c>
      <c r="D1682" s="23" t="s">
        <v>1828</v>
      </c>
    </row>
    <row r="1683" spans="3:4">
      <c r="C1683" s="22" t="s">
        <v>1811</v>
      </c>
      <c r="D1683" s="23" t="s">
        <v>1829</v>
      </c>
    </row>
    <row r="1684" spans="3:4">
      <c r="C1684" s="22" t="s">
        <v>1811</v>
      </c>
      <c r="D1684" s="23" t="s">
        <v>1830</v>
      </c>
    </row>
    <row r="1685" spans="3:4">
      <c r="C1685" s="22" t="s">
        <v>1811</v>
      </c>
      <c r="D1685" s="23" t="s">
        <v>1831</v>
      </c>
    </row>
    <row r="1686" spans="3:4">
      <c r="C1686" s="22" t="s">
        <v>1811</v>
      </c>
      <c r="D1686" s="23" t="s">
        <v>1832</v>
      </c>
    </row>
    <row r="1687" spans="3:4">
      <c r="C1687" s="22" t="s">
        <v>1811</v>
      </c>
      <c r="D1687" s="23" t="s">
        <v>1833</v>
      </c>
    </row>
    <row r="1688" spans="3:4">
      <c r="C1688" s="22" t="s">
        <v>1811</v>
      </c>
      <c r="D1688" s="23" t="s">
        <v>1834</v>
      </c>
    </row>
    <row r="1689" spans="3:4">
      <c r="C1689" s="22" t="s">
        <v>1811</v>
      </c>
      <c r="D1689" s="23" t="s">
        <v>1835</v>
      </c>
    </row>
    <row r="1690" spans="3:4">
      <c r="C1690" s="22" t="s">
        <v>1811</v>
      </c>
      <c r="D1690" s="23" t="s">
        <v>1836</v>
      </c>
    </row>
    <row r="1691" spans="3:4">
      <c r="C1691" s="22" t="s">
        <v>1811</v>
      </c>
      <c r="D1691" s="23" t="s">
        <v>1837</v>
      </c>
    </row>
    <row r="1692" spans="3:4">
      <c r="C1692" s="22" t="s">
        <v>1811</v>
      </c>
      <c r="D1692" s="23" t="s">
        <v>1838</v>
      </c>
    </row>
    <row r="1693" spans="3:4">
      <c r="C1693" s="22" t="s">
        <v>1811</v>
      </c>
      <c r="D1693" s="23" t="s">
        <v>1839</v>
      </c>
    </row>
    <row r="1694" spans="3:4">
      <c r="C1694" s="22" t="s">
        <v>1811</v>
      </c>
      <c r="D1694" s="23" t="s">
        <v>1840</v>
      </c>
    </row>
    <row r="1695" spans="3:4">
      <c r="C1695" s="22" t="s">
        <v>1811</v>
      </c>
      <c r="D1695" s="23" t="s">
        <v>1841</v>
      </c>
    </row>
    <row r="1696" spans="3:4">
      <c r="C1696" s="22" t="s">
        <v>1811</v>
      </c>
      <c r="D1696" s="23" t="s">
        <v>1842</v>
      </c>
    </row>
    <row r="1697" spans="3:4">
      <c r="C1697" s="22" t="s">
        <v>1811</v>
      </c>
      <c r="D1697" s="23" t="s">
        <v>1843</v>
      </c>
    </row>
    <row r="1698" spans="3:4">
      <c r="C1698" s="22" t="s">
        <v>1811</v>
      </c>
      <c r="D1698" s="23" t="s">
        <v>1844</v>
      </c>
    </row>
    <row r="1699" spans="3:4">
      <c r="C1699" s="22" t="s">
        <v>1811</v>
      </c>
      <c r="D1699" s="23" t="s">
        <v>1845</v>
      </c>
    </row>
    <row r="1700" spans="3:4">
      <c r="C1700" s="22" t="s">
        <v>1811</v>
      </c>
      <c r="D1700" s="23" t="s">
        <v>1846</v>
      </c>
    </row>
    <row r="1701" spans="3:4">
      <c r="C1701" s="22" t="s">
        <v>1811</v>
      </c>
      <c r="D1701" s="23" t="s">
        <v>1847</v>
      </c>
    </row>
    <row r="1702" spans="3:4">
      <c r="C1702" s="22" t="s">
        <v>1811</v>
      </c>
      <c r="D1702" s="23" t="s">
        <v>1848</v>
      </c>
    </row>
    <row r="1703" spans="3:4">
      <c r="C1703" s="22" t="s">
        <v>1811</v>
      </c>
      <c r="D1703" s="23" t="s">
        <v>1849</v>
      </c>
    </row>
    <row r="1704" spans="3:4">
      <c r="C1704" s="22" t="s">
        <v>1811</v>
      </c>
      <c r="D1704" s="23" t="s">
        <v>1850</v>
      </c>
    </row>
    <row r="1705" spans="3:4">
      <c r="C1705" s="22" t="s">
        <v>1811</v>
      </c>
      <c r="D1705" s="23" t="s">
        <v>1851</v>
      </c>
    </row>
    <row r="1706" spans="3:4">
      <c r="C1706" s="22" t="s">
        <v>1811</v>
      </c>
      <c r="D1706" s="23" t="s">
        <v>1852</v>
      </c>
    </row>
    <row r="1707" spans="3:4">
      <c r="C1707" s="22" t="s">
        <v>1811</v>
      </c>
      <c r="D1707" s="23" t="s">
        <v>1853</v>
      </c>
    </row>
    <row r="1708" spans="3:4">
      <c r="C1708" s="22" t="s">
        <v>1811</v>
      </c>
      <c r="D1708" s="23" t="s">
        <v>1854</v>
      </c>
    </row>
    <row r="1709" spans="3:4">
      <c r="C1709" s="22" t="s">
        <v>1855</v>
      </c>
      <c r="D1709" s="23" t="s">
        <v>1856</v>
      </c>
    </row>
    <row r="1710" spans="3:4">
      <c r="C1710" s="22" t="s">
        <v>1855</v>
      </c>
      <c r="D1710" s="23" t="s">
        <v>1857</v>
      </c>
    </row>
    <row r="1711" spans="3:4">
      <c r="C1711" s="22" t="s">
        <v>1855</v>
      </c>
      <c r="D1711" s="23" t="s">
        <v>1858</v>
      </c>
    </row>
    <row r="1712" spans="3:4">
      <c r="C1712" s="22" t="s">
        <v>1855</v>
      </c>
      <c r="D1712" s="23" t="s">
        <v>1859</v>
      </c>
    </row>
    <row r="1713" spans="3:4">
      <c r="C1713" s="22" t="s">
        <v>1855</v>
      </c>
      <c r="D1713" s="23" t="s">
        <v>1860</v>
      </c>
    </row>
    <row r="1714" spans="3:4">
      <c r="C1714" s="22" t="s">
        <v>1855</v>
      </c>
      <c r="D1714" s="23" t="s">
        <v>1861</v>
      </c>
    </row>
    <row r="1715" spans="3:4">
      <c r="C1715" s="22" t="s">
        <v>1855</v>
      </c>
      <c r="D1715" s="23" t="s">
        <v>1862</v>
      </c>
    </row>
    <row r="1716" spans="3:4">
      <c r="C1716" s="22" t="s">
        <v>1855</v>
      </c>
      <c r="D1716" s="23" t="s">
        <v>1863</v>
      </c>
    </row>
    <row r="1717" spans="3:4">
      <c r="C1717" s="22" t="s">
        <v>1855</v>
      </c>
      <c r="D1717" s="23" t="s">
        <v>1864</v>
      </c>
    </row>
    <row r="1718" spans="3:4">
      <c r="C1718" s="22" t="s">
        <v>1855</v>
      </c>
      <c r="D1718" s="23" t="s">
        <v>1865</v>
      </c>
    </row>
    <row r="1719" spans="3:4">
      <c r="C1719" s="22" t="s">
        <v>1855</v>
      </c>
      <c r="D1719" s="23" t="s">
        <v>1866</v>
      </c>
    </row>
    <row r="1720" spans="3:4">
      <c r="C1720" s="22" t="s">
        <v>1855</v>
      </c>
      <c r="D1720" s="23" t="s">
        <v>1867</v>
      </c>
    </row>
    <row r="1721" spans="3:4">
      <c r="C1721" s="22" t="s">
        <v>1855</v>
      </c>
      <c r="D1721" s="23" t="s">
        <v>1868</v>
      </c>
    </row>
    <row r="1722" spans="3:4">
      <c r="C1722" s="22" t="s">
        <v>1855</v>
      </c>
      <c r="D1722" s="23" t="s">
        <v>1869</v>
      </c>
    </row>
    <row r="1723" spans="3:4">
      <c r="C1723" s="22" t="s">
        <v>1855</v>
      </c>
      <c r="D1723" s="23" t="s">
        <v>1870</v>
      </c>
    </row>
    <row r="1724" spans="3:4">
      <c r="C1724" s="22" t="s">
        <v>1855</v>
      </c>
      <c r="D1724" s="23" t="s">
        <v>1871</v>
      </c>
    </row>
    <row r="1725" spans="3:4">
      <c r="C1725" s="22" t="s">
        <v>1855</v>
      </c>
      <c r="D1725" s="23" t="s">
        <v>1872</v>
      </c>
    </row>
    <row r="1726" spans="3:4">
      <c r="C1726" s="22" t="s">
        <v>1855</v>
      </c>
      <c r="D1726" s="23" t="s">
        <v>1873</v>
      </c>
    </row>
    <row r="1727" spans="3:4">
      <c r="C1727" s="22" t="s">
        <v>1855</v>
      </c>
      <c r="D1727" s="23" t="s">
        <v>1874</v>
      </c>
    </row>
    <row r="1728" spans="3:4">
      <c r="C1728" s="22" t="s">
        <v>1855</v>
      </c>
      <c r="D1728" s="23" t="s">
        <v>1875</v>
      </c>
    </row>
    <row r="1729" spans="3:4">
      <c r="C1729" s="22" t="s">
        <v>1855</v>
      </c>
      <c r="D1729" s="23" t="s">
        <v>1876</v>
      </c>
    </row>
    <row r="1730" spans="3:4">
      <c r="C1730" s="22" t="s">
        <v>1855</v>
      </c>
      <c r="D1730" s="23" t="s">
        <v>1877</v>
      </c>
    </row>
    <row r="1731" spans="3:4">
      <c r="C1731" s="22" t="s">
        <v>1855</v>
      </c>
      <c r="D1731" s="23" t="s">
        <v>1878</v>
      </c>
    </row>
    <row r="1732" spans="3:4">
      <c r="C1732" s="22" t="s">
        <v>1855</v>
      </c>
      <c r="D1732" s="23" t="s">
        <v>1879</v>
      </c>
    </row>
    <row r="1733" spans="3:4">
      <c r="C1733" s="22" t="s">
        <v>1855</v>
      </c>
      <c r="D1733" s="23" t="s">
        <v>1880</v>
      </c>
    </row>
    <row r="1734" spans="3:4">
      <c r="C1734" s="22" t="s">
        <v>1855</v>
      </c>
      <c r="D1734" s="23" t="s">
        <v>1881</v>
      </c>
    </row>
    <row r="1735" spans="3:4">
      <c r="C1735" s="22" t="s">
        <v>1855</v>
      </c>
      <c r="D1735" s="23" t="s">
        <v>1882</v>
      </c>
    </row>
    <row r="1736" spans="3:4">
      <c r="C1736" s="22" t="s">
        <v>1855</v>
      </c>
      <c r="D1736" s="23" t="s">
        <v>1883</v>
      </c>
    </row>
    <row r="1737" spans="3:4">
      <c r="C1737" s="22" t="s">
        <v>1855</v>
      </c>
      <c r="D1737" s="23" t="s">
        <v>1884</v>
      </c>
    </row>
    <row r="1738" spans="3:4">
      <c r="C1738" s="22" t="s">
        <v>1855</v>
      </c>
      <c r="D1738" s="23" t="s">
        <v>1885</v>
      </c>
    </row>
    <row r="1739" spans="3:4">
      <c r="C1739" s="22" t="s">
        <v>1855</v>
      </c>
      <c r="D1739" s="23" t="s">
        <v>1886</v>
      </c>
    </row>
    <row r="1740" spans="3:4">
      <c r="C1740" s="22" t="s">
        <v>1855</v>
      </c>
      <c r="D1740" s="23" t="s">
        <v>1887</v>
      </c>
    </row>
    <row r="1741" spans="3:4">
      <c r="C1741" s="22" t="s">
        <v>1855</v>
      </c>
      <c r="D1741" s="23" t="s">
        <v>1888</v>
      </c>
    </row>
    <row r="1742" spans="3:4">
      <c r="C1742" s="22" t="s">
        <v>1855</v>
      </c>
      <c r="D1742" s="23" t="s">
        <v>1889</v>
      </c>
    </row>
    <row r="1743" spans="3:4">
      <c r="C1743" s="22" t="s">
        <v>1855</v>
      </c>
      <c r="D1743" s="23" t="s">
        <v>1890</v>
      </c>
    </row>
    <row r="1744" spans="3:4">
      <c r="C1744" s="22" t="s">
        <v>1855</v>
      </c>
      <c r="D1744" s="23" t="s">
        <v>1891</v>
      </c>
    </row>
    <row r="1745" spans="3:4">
      <c r="C1745" s="22" t="s">
        <v>1855</v>
      </c>
      <c r="D1745" s="23" t="s">
        <v>1892</v>
      </c>
    </row>
    <row r="1746" spans="3:4">
      <c r="C1746" s="22" t="s">
        <v>1855</v>
      </c>
      <c r="D1746" s="23" t="s">
        <v>1893</v>
      </c>
    </row>
    <row r="1747" spans="3:4">
      <c r="C1747" s="22" t="s">
        <v>1855</v>
      </c>
      <c r="D1747" s="23" t="s">
        <v>1894</v>
      </c>
    </row>
    <row r="1748" spans="3:4">
      <c r="C1748" s="22" t="s">
        <v>1855</v>
      </c>
      <c r="D1748" s="23" t="s">
        <v>1895</v>
      </c>
    </row>
    <row r="1749" spans="3:4" ht="14.25" thickBot="1">
      <c r="C1749" s="24" t="s">
        <v>1855</v>
      </c>
      <c r="D1749" s="25" t="s">
        <v>1896</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U27"/>
  <sheetViews>
    <sheetView topLeftCell="AF1" zoomScale="70" zoomScaleNormal="70" workbookViewId="0">
      <selection activeCell="AN24" sqref="AN24:AN27"/>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47" t="s">
        <v>2041</v>
      </c>
      <c r="AM2" s="47" t="s">
        <v>2040</v>
      </c>
      <c r="AN2" s="47" t="s">
        <v>2043</v>
      </c>
      <c r="AO2" s="484" t="s">
        <v>2117</v>
      </c>
      <c r="AP2" s="484" t="s">
        <v>2118</v>
      </c>
      <c r="AQ2" s="484" t="s">
        <v>2119</v>
      </c>
      <c r="AR2" s="484" t="s">
        <v>2120</v>
      </c>
      <c r="AS2" s="484" t="s">
        <v>2121</v>
      </c>
      <c r="AT2" s="484" t="s">
        <v>2123</v>
      </c>
      <c r="AU2" s="484" t="s">
        <v>2124</v>
      </c>
      <c r="AV2" s="484" t="s">
        <v>2125</v>
      </c>
      <c r="AW2" s="484" t="s">
        <v>2126</v>
      </c>
      <c r="AX2" s="484" t="s">
        <v>2127</v>
      </c>
      <c r="AY2" s="484" t="s">
        <v>2128</v>
      </c>
      <c r="AZ2" s="484" t="s">
        <v>2129</v>
      </c>
      <c r="BA2" s="484" t="s">
        <v>2130</v>
      </c>
      <c r="BB2" s="484" t="s">
        <v>2131</v>
      </c>
      <c r="BC2" s="484" t="s">
        <v>2132</v>
      </c>
      <c r="BD2" s="484" t="s">
        <v>2133</v>
      </c>
      <c r="BE2" s="484" t="s">
        <v>2134</v>
      </c>
      <c r="BF2" s="484" t="s">
        <v>2135</v>
      </c>
      <c r="BG2" s="484" t="s">
        <v>2136</v>
      </c>
      <c r="BH2" s="484" t="s">
        <v>2137</v>
      </c>
      <c r="BI2" s="484" t="s">
        <v>2138</v>
      </c>
      <c r="BJ2" s="484" t="s">
        <v>2139</v>
      </c>
      <c r="BK2" s="484" t="s">
        <v>2140</v>
      </c>
      <c r="BL2" s="484" t="s">
        <v>2141</v>
      </c>
      <c r="BM2" s="484" t="s">
        <v>2142</v>
      </c>
      <c r="BN2" s="484" t="s">
        <v>2143</v>
      </c>
      <c r="BO2" s="484" t="s">
        <v>2144</v>
      </c>
      <c r="BP2" s="485" t="s">
        <v>2145</v>
      </c>
      <c r="BQ2" s="485" t="s">
        <v>2146</v>
      </c>
      <c r="BR2" s="485" t="s">
        <v>2147</v>
      </c>
      <c r="BS2" s="485" t="s">
        <v>2148</v>
      </c>
      <c r="BT2" s="485" t="s">
        <v>2149</v>
      </c>
      <c r="BU2" s="485" t="s">
        <v>2150</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6">
        <v>8.1000000000000003E-2</v>
      </c>
      <c r="AB3" s="446">
        <v>8.1000000000000003E-2</v>
      </c>
      <c r="AC3" s="446">
        <v>9.9000000000000005E-2</v>
      </c>
      <c r="AD3" s="446">
        <v>7.9000000000000001E-2</v>
      </c>
      <c r="AE3" s="446">
        <v>6.1000000000000006E-2</v>
      </c>
      <c r="AF3" s="446">
        <v>6.8000000000000005E-2</v>
      </c>
      <c r="AG3" s="446">
        <v>6.8000000000000005E-2</v>
      </c>
      <c r="AH3" s="446">
        <v>6.7000000000000004E-2</v>
      </c>
      <c r="AI3" s="446">
        <v>6.5000000000000002E-2</v>
      </c>
      <c r="AJ3" s="446">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6">
        <v>5.8999999999999997E-2</v>
      </c>
      <c r="AB4" s="446">
        <v>5.8999999999999997E-2</v>
      </c>
      <c r="AC4" s="446">
        <v>7.1999999999999995E-2</v>
      </c>
      <c r="AD4" s="446">
        <v>5.8000000000000003E-2</v>
      </c>
      <c r="AE4" s="446">
        <v>4.4000000000000004E-2</v>
      </c>
      <c r="AF4" s="446">
        <v>0.05</v>
      </c>
      <c r="AG4" s="446">
        <v>0.05</v>
      </c>
      <c r="AH4" s="446">
        <v>4.9000000000000002E-2</v>
      </c>
      <c r="AI4" s="446">
        <v>4.7E-2</v>
      </c>
      <c r="AJ4" s="446">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6">
        <v>3.3000000000000002E-2</v>
      </c>
      <c r="AB5" s="446">
        <v>3.3000000000000002E-2</v>
      </c>
      <c r="AC5" s="446">
        <v>0.04</v>
      </c>
      <c r="AD5" s="446">
        <v>3.2000000000000001E-2</v>
      </c>
      <c r="AE5" s="446">
        <v>2.5000000000000001E-2</v>
      </c>
      <c r="AF5" s="446">
        <v>2.8000000000000001E-2</v>
      </c>
      <c r="AG5" s="446">
        <v>2.8000000000000001E-2</v>
      </c>
      <c r="AH5" s="446">
        <v>2.7E-2</v>
      </c>
      <c r="AI5" s="446">
        <v>2.6000000000000002E-2</v>
      </c>
      <c r="AJ5" s="446">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6">
        <v>1.0999999999999999E-2</v>
      </c>
      <c r="AB7" s="446">
        <v>1.0999999999999999E-2</v>
      </c>
      <c r="AC7" s="446">
        <v>4.2999999999999997E-2</v>
      </c>
      <c r="AD7" s="446">
        <v>4.2999999999999997E-2</v>
      </c>
      <c r="AE7" s="446">
        <v>1.7000000000000001E-2</v>
      </c>
      <c r="AF7" s="446">
        <v>2.5999999999999999E-2</v>
      </c>
      <c r="AG7" s="446">
        <v>2.5999999999999999E-2</v>
      </c>
      <c r="AH7" s="446">
        <v>1.7999999999999999E-2</v>
      </c>
      <c r="AI7" s="446">
        <v>1.7999999999999999E-2</v>
      </c>
      <c r="AJ7" s="446">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46">
        <v>3.9E-2</v>
      </c>
      <c r="AD8" s="446">
        <v>3.9E-2</v>
      </c>
      <c r="AE8" s="443" t="s">
        <v>2122</v>
      </c>
      <c r="AF8" s="443" t="s">
        <v>2122</v>
      </c>
      <c r="AG8" s="443" t="s">
        <v>2122</v>
      </c>
      <c r="AH8" s="443" t="s">
        <v>2122</v>
      </c>
      <c r="AI8" s="443" t="s">
        <v>2122</v>
      </c>
      <c r="AJ8" s="443" t="s">
        <v>2122</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6">
        <v>0.02</v>
      </c>
      <c r="AB10" s="446">
        <v>0.02</v>
      </c>
      <c r="AC10" s="446">
        <v>3.7999999999999999E-2</v>
      </c>
      <c r="AD10" s="446">
        <v>3.7999999999999999E-2</v>
      </c>
      <c r="AE10" s="446">
        <v>1.0999999999999999E-2</v>
      </c>
      <c r="AF10" s="446">
        <v>1.7999999999999999E-2</v>
      </c>
      <c r="AG10" s="446">
        <v>1.7999999999999999E-2</v>
      </c>
      <c r="AH10" s="446">
        <v>1.2999999999999999E-2</v>
      </c>
      <c r="AI10" s="446">
        <v>1.2999999999999999E-2</v>
      </c>
      <c r="AJ10" s="446">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GF106"/>
  <sheetViews>
    <sheetView topLeftCell="EZ1" zoomScale="80" zoomScaleNormal="80" workbookViewId="0">
      <selection activeCell="GF2" sqref="GF2"/>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1162" t="s">
        <v>2039</v>
      </c>
      <c r="AM2" s="1162"/>
      <c r="AN2" s="484" t="s">
        <v>2117</v>
      </c>
      <c r="AO2" s="484" t="s">
        <v>2118</v>
      </c>
      <c r="AP2" s="484" t="s">
        <v>2119</v>
      </c>
      <c r="AQ2" s="484" t="s">
        <v>2120</v>
      </c>
      <c r="AR2" s="484" t="s">
        <v>2121</v>
      </c>
      <c r="AS2" s="484" t="s">
        <v>2123</v>
      </c>
      <c r="AT2" s="484" t="s">
        <v>2124</v>
      </c>
      <c r="AU2" s="484" t="s">
        <v>2125</v>
      </c>
      <c r="AV2" s="484" t="s">
        <v>2126</v>
      </c>
      <c r="AW2" s="484" t="s">
        <v>2127</v>
      </c>
      <c r="AX2" s="484" t="s">
        <v>2128</v>
      </c>
      <c r="AY2" s="484" t="s">
        <v>2129</v>
      </c>
      <c r="AZ2" s="484" t="s">
        <v>2130</v>
      </c>
      <c r="BA2" s="484" t="s">
        <v>2131</v>
      </c>
      <c r="BB2" s="484" t="s">
        <v>2132</v>
      </c>
      <c r="BC2" s="484" t="s">
        <v>2133</v>
      </c>
      <c r="BD2" s="484" t="s">
        <v>2134</v>
      </c>
      <c r="BE2" s="484" t="s">
        <v>2135</v>
      </c>
      <c r="BF2" s="484" t="s">
        <v>2136</v>
      </c>
      <c r="BG2" s="484" t="s">
        <v>2137</v>
      </c>
      <c r="BH2" s="484" t="s">
        <v>2138</v>
      </c>
      <c r="BI2" s="484" t="s">
        <v>2139</v>
      </c>
      <c r="BJ2" s="484" t="s">
        <v>2140</v>
      </c>
      <c r="BK2" s="484" t="s">
        <v>2141</v>
      </c>
      <c r="BL2" s="484" t="s">
        <v>2142</v>
      </c>
      <c r="BM2" s="484" t="s">
        <v>2143</v>
      </c>
      <c r="BN2" s="484" t="s">
        <v>2144</v>
      </c>
      <c r="BO2" s="485" t="s">
        <v>2145</v>
      </c>
      <c r="BP2" s="485" t="s">
        <v>2146</v>
      </c>
      <c r="BQ2" s="485" t="s">
        <v>2147</v>
      </c>
      <c r="BR2" s="485" t="s">
        <v>2148</v>
      </c>
      <c r="BS2" s="485" t="s">
        <v>2149</v>
      </c>
      <c r="BT2" s="485" t="s">
        <v>2150</v>
      </c>
      <c r="BU2" s="483"/>
      <c r="BW2" s="514" t="s">
        <v>2046</v>
      </c>
      <c r="BX2" s="514"/>
      <c r="BY2" s="484" t="s">
        <v>2117</v>
      </c>
      <c r="BZ2" s="484" t="s">
        <v>2118</v>
      </c>
      <c r="CA2" s="484" t="s">
        <v>2119</v>
      </c>
      <c r="CB2" s="484" t="s">
        <v>2120</v>
      </c>
      <c r="CC2" s="484" t="s">
        <v>2121</v>
      </c>
      <c r="CD2" s="484" t="s">
        <v>2123</v>
      </c>
      <c r="CE2" s="484" t="s">
        <v>2124</v>
      </c>
      <c r="CF2" s="484" t="s">
        <v>2125</v>
      </c>
      <c r="CG2" s="484" t="s">
        <v>2126</v>
      </c>
      <c r="CH2" s="484" t="s">
        <v>2127</v>
      </c>
      <c r="CI2" s="484" t="s">
        <v>2128</v>
      </c>
      <c r="CJ2" s="484" t="s">
        <v>2129</v>
      </c>
      <c r="CK2" s="484" t="s">
        <v>2130</v>
      </c>
      <c r="CL2" s="484" t="s">
        <v>2131</v>
      </c>
      <c r="CM2" s="484" t="s">
        <v>2132</v>
      </c>
      <c r="CN2" s="484" t="s">
        <v>2133</v>
      </c>
      <c r="CO2" s="484" t="s">
        <v>2134</v>
      </c>
      <c r="CP2" s="484" t="s">
        <v>2135</v>
      </c>
      <c r="CQ2" s="484" t="s">
        <v>2136</v>
      </c>
      <c r="CR2" s="484" t="s">
        <v>2137</v>
      </c>
      <c r="CS2" s="484" t="s">
        <v>2138</v>
      </c>
      <c r="CT2" s="484" t="s">
        <v>2139</v>
      </c>
      <c r="CU2" s="484" t="s">
        <v>2140</v>
      </c>
      <c r="CV2" s="484" t="s">
        <v>2141</v>
      </c>
      <c r="CW2" s="484" t="s">
        <v>2142</v>
      </c>
      <c r="CX2" s="484" t="s">
        <v>2143</v>
      </c>
      <c r="CY2" s="484" t="s">
        <v>2144</v>
      </c>
      <c r="CZ2" s="485" t="s">
        <v>2145</v>
      </c>
      <c r="DA2" s="485" t="s">
        <v>2146</v>
      </c>
      <c r="DB2" s="485" t="s">
        <v>2147</v>
      </c>
      <c r="DC2" s="485" t="s">
        <v>2148</v>
      </c>
      <c r="DD2" s="485" t="s">
        <v>2149</v>
      </c>
      <c r="DE2" s="485" t="s">
        <v>2150</v>
      </c>
      <c r="DF2" s="483"/>
      <c r="DG2" s="483"/>
      <c r="DH2" s="483"/>
      <c r="DI2" s="483"/>
      <c r="DJ2" s="483"/>
      <c r="DK2" s="483"/>
      <c r="DM2" s="43" t="s">
        <v>2041</v>
      </c>
      <c r="DN2" s="43" t="s">
        <v>2047</v>
      </c>
      <c r="DO2" s="43" t="s">
        <v>2048</v>
      </c>
      <c r="DP2" s="484" t="s">
        <v>2117</v>
      </c>
      <c r="DQ2" s="484" t="s">
        <v>2118</v>
      </c>
      <c r="DR2" s="484" t="s">
        <v>2119</v>
      </c>
      <c r="DS2" s="484" t="s">
        <v>2120</v>
      </c>
      <c r="DT2" s="484" t="s">
        <v>2121</v>
      </c>
      <c r="DU2" s="484" t="s">
        <v>2123</v>
      </c>
      <c r="DV2" s="484" t="s">
        <v>2124</v>
      </c>
      <c r="DW2" s="484" t="s">
        <v>2125</v>
      </c>
      <c r="DX2" s="484" t="s">
        <v>2126</v>
      </c>
      <c r="DY2" s="484" t="s">
        <v>2127</v>
      </c>
      <c r="DZ2" s="484" t="s">
        <v>2128</v>
      </c>
      <c r="EA2" s="484" t="s">
        <v>2129</v>
      </c>
      <c r="EB2" s="484" t="s">
        <v>2130</v>
      </c>
      <c r="EC2" s="484" t="s">
        <v>2131</v>
      </c>
      <c r="ED2" s="484" t="s">
        <v>2132</v>
      </c>
      <c r="EE2" s="484" t="s">
        <v>2133</v>
      </c>
      <c r="EF2" s="484" t="s">
        <v>2134</v>
      </c>
      <c r="EG2" s="484" t="s">
        <v>2135</v>
      </c>
      <c r="EH2" s="484" t="s">
        <v>2136</v>
      </c>
      <c r="EI2" s="484" t="s">
        <v>2137</v>
      </c>
      <c r="EJ2" s="484" t="s">
        <v>2138</v>
      </c>
      <c r="EK2" s="484" t="s">
        <v>2139</v>
      </c>
      <c r="EL2" s="484" t="s">
        <v>2140</v>
      </c>
      <c r="EM2" s="484" t="s">
        <v>2141</v>
      </c>
      <c r="EN2" s="484" t="s">
        <v>2142</v>
      </c>
      <c r="EO2" s="484" t="s">
        <v>2143</v>
      </c>
      <c r="EP2" s="484" t="s">
        <v>2144</v>
      </c>
      <c r="EQ2" s="485" t="s">
        <v>2145</v>
      </c>
      <c r="ER2" s="485" t="s">
        <v>2146</v>
      </c>
      <c r="ES2" s="485" t="s">
        <v>2147</v>
      </c>
      <c r="ET2" s="485" t="s">
        <v>2148</v>
      </c>
      <c r="EU2" s="485" t="s">
        <v>2149</v>
      </c>
      <c r="EV2" s="485" t="s">
        <v>2150</v>
      </c>
      <c r="EY2" s="38" t="s">
        <v>2048</v>
      </c>
      <c r="EZ2" s="484" t="s">
        <v>2117</v>
      </c>
      <c r="FA2" s="484" t="s">
        <v>2118</v>
      </c>
      <c r="FB2" s="484" t="s">
        <v>2119</v>
      </c>
      <c r="FC2" s="484" t="s">
        <v>2120</v>
      </c>
      <c r="FD2" s="484" t="s">
        <v>2121</v>
      </c>
      <c r="FE2" s="484" t="s">
        <v>2123</v>
      </c>
      <c r="FF2" s="484" t="s">
        <v>2124</v>
      </c>
      <c r="FG2" s="484" t="s">
        <v>2125</v>
      </c>
      <c r="FH2" s="484" t="s">
        <v>2126</v>
      </c>
      <c r="FI2" s="484" t="s">
        <v>2127</v>
      </c>
      <c r="FJ2" s="484" t="s">
        <v>2128</v>
      </c>
      <c r="FK2" s="484" t="s">
        <v>2129</v>
      </c>
      <c r="FL2" s="484" t="s">
        <v>2130</v>
      </c>
      <c r="FM2" s="484" t="s">
        <v>2131</v>
      </c>
      <c r="FN2" s="484" t="s">
        <v>2132</v>
      </c>
      <c r="FO2" s="484" t="s">
        <v>2133</v>
      </c>
      <c r="FP2" s="484" t="s">
        <v>2134</v>
      </c>
      <c r="FQ2" s="484" t="s">
        <v>2135</v>
      </c>
      <c r="FR2" s="484" t="s">
        <v>2136</v>
      </c>
      <c r="FS2" s="484" t="s">
        <v>2137</v>
      </c>
      <c r="FT2" s="484" t="s">
        <v>2138</v>
      </c>
      <c r="FU2" s="484" t="s">
        <v>2139</v>
      </c>
      <c r="FV2" s="484" t="s">
        <v>2140</v>
      </c>
      <c r="FW2" s="484" t="s">
        <v>2141</v>
      </c>
      <c r="FX2" s="484" t="s">
        <v>2142</v>
      </c>
      <c r="FY2" s="484" t="s">
        <v>2143</v>
      </c>
      <c r="FZ2" s="484" t="s">
        <v>2144</v>
      </c>
      <c r="GA2" s="485" t="s">
        <v>2192</v>
      </c>
      <c r="GB2" s="485" t="s">
        <v>2146</v>
      </c>
      <c r="GC2" s="485" t="s">
        <v>2147</v>
      </c>
      <c r="GD2" s="485" t="s">
        <v>2148</v>
      </c>
      <c r="GE2" s="485" t="s">
        <v>2149</v>
      </c>
      <c r="GF2" s="485" t="s">
        <v>2150</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6">
        <v>8.1000000000000003E-2</v>
      </c>
      <c r="AB3" s="486">
        <v>8.1000000000000003E-2</v>
      </c>
      <c r="AC3" s="486">
        <v>9.9000000000000005E-2</v>
      </c>
      <c r="AD3" s="486">
        <v>7.9000000000000001E-2</v>
      </c>
      <c r="AE3" s="486">
        <v>6.1000000000000006E-2</v>
      </c>
      <c r="AF3" s="486">
        <v>6.8000000000000005E-2</v>
      </c>
      <c r="AG3" s="486">
        <v>6.8000000000000005E-2</v>
      </c>
      <c r="AH3" s="486">
        <v>6.7000000000000004E-2</v>
      </c>
      <c r="AI3" s="486">
        <v>6.5000000000000002E-2</v>
      </c>
      <c r="AJ3" s="486">
        <v>6.4000000000000001E-2</v>
      </c>
      <c r="AL3" s="41">
        <v>1</v>
      </c>
      <c r="AM3" s="39" t="s">
        <v>2020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4"/>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49">
        <v>0.129</v>
      </c>
      <c r="CW3" s="449">
        <v>0.129</v>
      </c>
      <c r="CX3" s="449">
        <v>0.21100000000000002</v>
      </c>
      <c r="CY3" s="449">
        <v>0.191</v>
      </c>
      <c r="CZ3" s="449">
        <v>0.10100000000000001</v>
      </c>
      <c r="DA3" s="449">
        <v>0.125</v>
      </c>
      <c r="DB3" s="449">
        <v>0.125</v>
      </c>
      <c r="DC3" s="449">
        <v>0.107</v>
      </c>
      <c r="DD3" s="449">
        <v>0.105</v>
      </c>
      <c r="DE3" s="449">
        <v>0.104</v>
      </c>
      <c r="DF3" s="474"/>
      <c r="DG3" s="474"/>
      <c r="DH3" s="474"/>
      <c r="DI3" s="474"/>
      <c r="DJ3" s="474"/>
      <c r="DK3" s="474"/>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2193</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6">
        <v>5.8999999999999997E-2</v>
      </c>
      <c r="AB4" s="486">
        <v>5.8999999999999997E-2</v>
      </c>
      <c r="AC4" s="486">
        <v>7.1999999999999995E-2</v>
      </c>
      <c r="AD4" s="486">
        <v>5.8000000000000003E-2</v>
      </c>
      <c r="AE4" s="486">
        <v>4.4000000000000004E-2</v>
      </c>
      <c r="AF4" s="486">
        <v>0.05</v>
      </c>
      <c r="AG4" s="486">
        <v>0.05</v>
      </c>
      <c r="AH4" s="486">
        <v>4.9000000000000002E-2</v>
      </c>
      <c r="AI4" s="486">
        <v>4.7E-2</v>
      </c>
      <c r="AJ4" s="486">
        <v>4.7E-2</v>
      </c>
      <c r="AL4" s="41">
        <v>2</v>
      </c>
      <c r="AM4" s="39" t="s">
        <v>2024</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4"/>
      <c r="BW4" s="41">
        <v>2</v>
      </c>
      <c r="BX4" s="39" t="s">
        <v>102</v>
      </c>
      <c r="BY4" s="42">
        <v>0.40200000000000002</v>
      </c>
      <c r="BZ4" s="42">
        <v>0.32800000000000001</v>
      </c>
      <c r="CA4" s="42">
        <v>0.40200000000000002</v>
      </c>
      <c r="CB4" s="42">
        <v>0.36699999999999999</v>
      </c>
      <c r="CC4" s="443" t="s">
        <v>2122</v>
      </c>
      <c r="CD4" s="42">
        <v>7.9999999999999988E-2</v>
      </c>
      <c r="CE4" s="443" t="s">
        <v>2122</v>
      </c>
      <c r="CF4" s="443" t="s">
        <v>2122</v>
      </c>
      <c r="CG4" s="42">
        <v>0.13500000000000001</v>
      </c>
      <c r="CH4" s="42">
        <v>0.13400000000000001</v>
      </c>
      <c r="CI4" s="42">
        <v>0.13400000000000001</v>
      </c>
      <c r="CJ4" s="42">
        <v>0.10099999999999999</v>
      </c>
      <c r="CK4" s="42">
        <v>0.10099999999999999</v>
      </c>
      <c r="CL4" s="42">
        <v>9.4E-2</v>
      </c>
      <c r="CM4" s="42">
        <v>9.0999999999999998E-2</v>
      </c>
      <c r="CN4" s="443" t="s">
        <v>2122</v>
      </c>
      <c r="CO4" s="42">
        <v>0.10099999999999999</v>
      </c>
      <c r="CP4" s="42">
        <v>0.14400000000000002</v>
      </c>
      <c r="CQ4" s="42">
        <v>0.14400000000000002</v>
      </c>
      <c r="CR4" s="42">
        <v>0.20799999999999996</v>
      </c>
      <c r="CS4" s="42">
        <v>0.128</v>
      </c>
      <c r="CT4" s="42">
        <v>0.17299999999999999</v>
      </c>
      <c r="CU4" s="42">
        <v>0.13100000000000001</v>
      </c>
      <c r="CV4" s="443" t="s">
        <v>2122</v>
      </c>
      <c r="CW4" s="443" t="s">
        <v>2122</v>
      </c>
      <c r="CX4" s="449">
        <v>0.20700000000000002</v>
      </c>
      <c r="CY4" s="449">
        <v>0.187</v>
      </c>
      <c r="CZ4" s="443" t="s">
        <v>2122</v>
      </c>
      <c r="DA4" s="443" t="s">
        <v>2122</v>
      </c>
      <c r="DB4" s="443" t="s">
        <v>2122</v>
      </c>
      <c r="DC4" s="443" t="s">
        <v>2122</v>
      </c>
      <c r="DD4" s="443" t="s">
        <v>2122</v>
      </c>
      <c r="DE4" s="443" t="s">
        <v>2122</v>
      </c>
      <c r="DF4" s="474"/>
      <c r="DG4" s="474"/>
      <c r="DH4" s="474"/>
      <c r="DI4" s="474"/>
      <c r="DJ4" s="474"/>
      <c r="DK4" s="474"/>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2194</v>
      </c>
      <c r="EZ4" s="45">
        <f>DP4/BY4</f>
        <v>3.2338308457711469E-2</v>
      </c>
      <c r="FA4" s="45">
        <f t="shared" ref="FA4:FG6" si="12">DQ4/BZ4</f>
        <v>3.963414634146345E-2</v>
      </c>
      <c r="FB4" s="45">
        <f t="shared" si="12"/>
        <v>3.2338308457711469E-2</v>
      </c>
      <c r="FC4" s="45">
        <f t="shared" si="12"/>
        <v>3.5422343324250712E-2</v>
      </c>
      <c r="FD4" s="443" t="s">
        <v>2122</v>
      </c>
      <c r="FE4" s="45">
        <f t="shared" si="12"/>
        <v>0.13749999999999998</v>
      </c>
      <c r="FF4" s="443" t="s">
        <v>2122</v>
      </c>
      <c r="FG4" s="443" t="s">
        <v>2122</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3" t="s">
        <v>2122</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3" t="s">
        <v>2122</v>
      </c>
      <c r="FX4" s="443" t="s">
        <v>2122</v>
      </c>
      <c r="FY4" s="45">
        <f t="shared" si="7"/>
        <v>0.13043478260869562</v>
      </c>
      <c r="FZ4" s="45">
        <f t="shared" si="7"/>
        <v>0.14438502673796788</v>
      </c>
      <c r="GA4" s="443" t="s">
        <v>2122</v>
      </c>
      <c r="GB4" s="443" t="s">
        <v>2122</v>
      </c>
      <c r="GC4" s="443" t="s">
        <v>2122</v>
      </c>
      <c r="GD4" s="443" t="s">
        <v>2122</v>
      </c>
      <c r="GE4" s="443" t="s">
        <v>2122</v>
      </c>
      <c r="GF4" s="443" t="s">
        <v>2122</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6">
        <v>3.3000000000000002E-2</v>
      </c>
      <c r="AB5" s="486">
        <v>3.3000000000000002E-2</v>
      </c>
      <c r="AC5" s="486">
        <v>0.04</v>
      </c>
      <c r="AD5" s="486">
        <v>3.2000000000000001E-2</v>
      </c>
      <c r="AE5" s="486">
        <v>2.5000000000000001E-2</v>
      </c>
      <c r="AF5" s="486">
        <v>2.8000000000000001E-2</v>
      </c>
      <c r="AG5" s="486">
        <v>2.8000000000000001E-2</v>
      </c>
      <c r="AH5" s="486">
        <v>2.7E-2</v>
      </c>
      <c r="AI5" s="486">
        <v>2.6000000000000002E-2</v>
      </c>
      <c r="AJ5" s="486">
        <v>2.6000000000000002E-2</v>
      </c>
      <c r="AL5" s="41">
        <v>3</v>
      </c>
      <c r="AM5" s="39" t="s">
        <v>2021</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4"/>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49">
        <v>0.11800000000000001</v>
      </c>
      <c r="CW5" s="449">
        <v>0.11800000000000001</v>
      </c>
      <c r="CX5" s="449">
        <v>0.16800000000000001</v>
      </c>
      <c r="CY5" s="449">
        <v>0.14799999999999999</v>
      </c>
      <c r="CZ5" s="449">
        <v>8.4000000000000005E-2</v>
      </c>
      <c r="DA5" s="449">
        <v>9.9000000000000005E-2</v>
      </c>
      <c r="DB5" s="449">
        <v>9.9000000000000005E-2</v>
      </c>
      <c r="DC5" s="449">
        <v>8.8999999999999996E-2</v>
      </c>
      <c r="DD5" s="449">
        <v>8.6999999999999994E-2</v>
      </c>
      <c r="DE5" s="449">
        <v>8.5999999999999993E-2</v>
      </c>
      <c r="DF5" s="474"/>
      <c r="DG5" s="474"/>
      <c r="DH5" s="474"/>
      <c r="DI5" s="474"/>
      <c r="DJ5" s="474"/>
      <c r="DK5" s="474"/>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2195</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2026</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4"/>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49">
        <v>9.6000000000000002E-2</v>
      </c>
      <c r="CW6" s="449">
        <v>9.6000000000000002E-2</v>
      </c>
      <c r="CX6" s="449">
        <v>0.14099999999999999</v>
      </c>
      <c r="CY6" s="449">
        <v>0.127</v>
      </c>
      <c r="CZ6" s="449">
        <v>6.7000000000000004E-2</v>
      </c>
      <c r="DA6" s="449">
        <v>8.1000000000000003E-2</v>
      </c>
      <c r="DB6" s="449">
        <v>8.1000000000000003E-2</v>
      </c>
      <c r="DC6" s="449">
        <v>7.0999999999999994E-2</v>
      </c>
      <c r="DD6" s="449">
        <v>6.8999999999999992E-2</v>
      </c>
      <c r="DE6" s="449">
        <v>6.8999999999999992E-2</v>
      </c>
      <c r="DF6" s="474"/>
      <c r="DG6" s="474"/>
      <c r="DH6" s="474"/>
      <c r="DI6" s="474"/>
      <c r="DJ6" s="474"/>
      <c r="DK6" s="474"/>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2196</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6">
        <v>1.0999999999999999E-2</v>
      </c>
      <c r="AB7" s="486">
        <v>1.0999999999999999E-2</v>
      </c>
      <c r="AC7" s="486">
        <v>4.2999999999999997E-2</v>
      </c>
      <c r="AD7" s="486">
        <v>4.2999999999999997E-2</v>
      </c>
      <c r="AE7" s="486">
        <v>1.7000000000000001E-2</v>
      </c>
      <c r="AF7" s="486">
        <v>2.5999999999999999E-2</v>
      </c>
      <c r="AG7" s="486">
        <v>2.5999999999999999E-2</v>
      </c>
      <c r="AH7" s="486">
        <v>1.7999999999999999E-2</v>
      </c>
      <c r="AI7" s="486">
        <v>1.7999999999999999E-2</v>
      </c>
      <c r="AJ7" s="486">
        <v>1.7999999999999999E-2</v>
      </c>
      <c r="AL7" s="41">
        <v>5</v>
      </c>
      <c r="AM7" s="39" t="s">
        <v>2022</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4"/>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3" t="s">
        <v>2122</v>
      </c>
      <c r="CK7" s="42">
        <v>0.09</v>
      </c>
      <c r="CL7" s="42">
        <v>8.3000000000000004E-2</v>
      </c>
      <c r="CM7" s="42">
        <v>0.08</v>
      </c>
      <c r="CN7" s="42">
        <v>0.09</v>
      </c>
      <c r="CO7" s="42">
        <v>0.09</v>
      </c>
      <c r="CP7" s="42">
        <v>0.121</v>
      </c>
      <c r="CQ7" s="42">
        <v>0.121</v>
      </c>
      <c r="CR7" s="42">
        <v>0.185</v>
      </c>
      <c r="CS7" s="42">
        <v>0.111</v>
      </c>
      <c r="CT7" s="42">
        <v>0.15600000000000003</v>
      </c>
      <c r="CU7" s="42">
        <v>0.114</v>
      </c>
      <c r="CV7" s="449">
        <v>0.109</v>
      </c>
      <c r="CW7" s="449">
        <v>0.109</v>
      </c>
      <c r="CX7" s="449">
        <v>0.17300000000000001</v>
      </c>
      <c r="CY7" s="449">
        <v>0.153</v>
      </c>
      <c r="CZ7" s="449">
        <v>9.0000000000000011E-2</v>
      </c>
      <c r="DA7" s="449">
        <v>0.107</v>
      </c>
      <c r="DB7" s="449">
        <v>0.107</v>
      </c>
      <c r="DC7" s="449">
        <v>9.4E-2</v>
      </c>
      <c r="DD7" s="449">
        <v>9.1999999999999998E-2</v>
      </c>
      <c r="DE7" s="449">
        <v>9.0999999999999998E-2</v>
      </c>
      <c r="DF7" s="474"/>
      <c r="DG7" s="474"/>
      <c r="DH7" s="474"/>
      <c r="DI7" s="474"/>
      <c r="DJ7" s="474"/>
      <c r="DK7" s="474"/>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2197</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86">
        <v>3.9E-2</v>
      </c>
      <c r="AD8" s="486">
        <v>3.9E-2</v>
      </c>
      <c r="AE8" s="443" t="s">
        <v>2122</v>
      </c>
      <c r="AF8" s="443" t="s">
        <v>2122</v>
      </c>
      <c r="AG8" s="443" t="s">
        <v>2122</v>
      </c>
      <c r="AH8" s="443" t="s">
        <v>2122</v>
      </c>
      <c r="AI8" s="443" t="s">
        <v>2122</v>
      </c>
      <c r="AJ8" s="443" t="s">
        <v>2122</v>
      </c>
      <c r="AL8" s="41">
        <v>6</v>
      </c>
      <c r="AM8" s="39" t="s">
        <v>2031</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87"/>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3" t="s">
        <v>2122</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49">
        <v>0.107</v>
      </c>
      <c r="CW8" s="449">
        <v>0.107</v>
      </c>
      <c r="CX8" s="449">
        <v>0.184</v>
      </c>
      <c r="CY8" s="449">
        <v>0.17</v>
      </c>
      <c r="CZ8" s="449">
        <v>8.4000000000000005E-2</v>
      </c>
      <c r="DA8" s="449">
        <v>0.107</v>
      </c>
      <c r="DB8" s="449">
        <v>0.107</v>
      </c>
      <c r="DC8" s="449">
        <v>8.8999999999999996E-2</v>
      </c>
      <c r="DD8" s="449">
        <v>8.6999999999999994E-2</v>
      </c>
      <c r="DE8" s="449">
        <v>8.6999999999999994E-2</v>
      </c>
      <c r="DF8" s="474"/>
      <c r="DG8" s="474"/>
      <c r="DH8" s="474"/>
      <c r="DI8" s="474"/>
      <c r="DJ8" s="474"/>
      <c r="DK8" s="474"/>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2198</v>
      </c>
      <c r="EZ8" s="45">
        <f>DP8/BY4</f>
        <v>0.14427860696517411</v>
      </c>
      <c r="FA8" s="45">
        <f t="shared" si="23"/>
        <v>0.17682926829268292</v>
      </c>
      <c r="FB8" s="45">
        <f t="shared" si="23"/>
        <v>0.14427860696517411</v>
      </c>
      <c r="FC8" s="45">
        <f t="shared" si="23"/>
        <v>0.15803814713896458</v>
      </c>
      <c r="FD8" s="443" t="s">
        <v>2122</v>
      </c>
      <c r="FE8" s="45">
        <f t="shared" si="23"/>
        <v>0.27499999999999997</v>
      </c>
      <c r="FF8" s="443" t="s">
        <v>2122</v>
      </c>
      <c r="FG8" s="443" t="s">
        <v>2122</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3" t="s">
        <v>2122</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3" t="s">
        <v>2122</v>
      </c>
      <c r="FX8" s="443" t="s">
        <v>2122</v>
      </c>
      <c r="FY8" s="45">
        <f t="shared" si="23"/>
        <v>0.3140096618357488</v>
      </c>
      <c r="FZ8" s="45">
        <f t="shared" si="23"/>
        <v>0.34759358288770054</v>
      </c>
      <c r="GA8" s="443" t="s">
        <v>2122</v>
      </c>
      <c r="GB8" s="443" t="s">
        <v>2122</v>
      </c>
      <c r="GC8" s="443" t="s">
        <v>2122</v>
      </c>
      <c r="GD8" s="443" t="s">
        <v>2122</v>
      </c>
      <c r="GE8" s="443" t="s">
        <v>2122</v>
      </c>
      <c r="GF8" s="443" t="s">
        <v>2122</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2025</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4"/>
      <c r="BW9" s="41">
        <v>7</v>
      </c>
      <c r="BX9" s="39" t="s">
        <v>107</v>
      </c>
      <c r="BY9" s="42">
        <v>0.35700000000000004</v>
      </c>
      <c r="BZ9" s="42">
        <v>0.28300000000000003</v>
      </c>
      <c r="CA9" s="42">
        <v>0.35700000000000004</v>
      </c>
      <c r="CB9" s="42">
        <v>0.32200000000000001</v>
      </c>
      <c r="CC9" s="443" t="s">
        <v>2122</v>
      </c>
      <c r="CD9" s="42">
        <v>6.8999999999999992E-2</v>
      </c>
      <c r="CE9" s="443" t="s">
        <v>2122</v>
      </c>
      <c r="CF9" s="443" t="s">
        <v>2122</v>
      </c>
      <c r="CG9" s="42">
        <v>0.10700000000000001</v>
      </c>
      <c r="CH9" s="42">
        <v>0.11600000000000001</v>
      </c>
      <c r="CI9" s="42">
        <v>0.11600000000000001</v>
      </c>
      <c r="CJ9" s="443" t="s">
        <v>2122</v>
      </c>
      <c r="CK9" s="42">
        <v>8.7999999999999995E-2</v>
      </c>
      <c r="CL9" s="42">
        <v>8.1000000000000003E-2</v>
      </c>
      <c r="CM9" s="42">
        <v>7.8E-2</v>
      </c>
      <c r="CN9" s="443" t="s">
        <v>2122</v>
      </c>
      <c r="CO9" s="42">
        <v>8.7999999999999995E-2</v>
      </c>
      <c r="CP9" s="42">
        <v>0.11799999999999999</v>
      </c>
      <c r="CQ9" s="42">
        <v>0.11799999999999999</v>
      </c>
      <c r="CR9" s="42">
        <v>0.182</v>
      </c>
      <c r="CS9" s="42">
        <v>0.108</v>
      </c>
      <c r="CT9" s="42">
        <v>0.15300000000000002</v>
      </c>
      <c r="CU9" s="42">
        <v>0.111</v>
      </c>
      <c r="CV9" s="443" t="s">
        <v>2122</v>
      </c>
      <c r="CW9" s="443" t="s">
        <v>2122</v>
      </c>
      <c r="CX9" s="449">
        <v>0.16900000000000001</v>
      </c>
      <c r="CY9" s="449">
        <v>0.14899999999999999</v>
      </c>
      <c r="CZ9" s="443" t="s">
        <v>2122</v>
      </c>
      <c r="DA9" s="443" t="s">
        <v>2122</v>
      </c>
      <c r="DB9" s="443" t="s">
        <v>2122</v>
      </c>
      <c r="DC9" s="443" t="s">
        <v>2122</v>
      </c>
      <c r="DD9" s="443" t="s">
        <v>2122</v>
      </c>
      <c r="DE9" s="443" t="s">
        <v>2122</v>
      </c>
      <c r="DF9" s="474"/>
      <c r="DG9" s="474"/>
      <c r="DH9" s="474"/>
      <c r="DI9" s="474"/>
      <c r="DJ9" s="474"/>
      <c r="DK9" s="474"/>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2199</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6">
        <v>0.02</v>
      </c>
      <c r="AB10" s="486">
        <v>0.02</v>
      </c>
      <c r="AC10" s="486">
        <v>3.7999999999999999E-2</v>
      </c>
      <c r="AD10" s="486">
        <v>3.7999999999999999E-2</v>
      </c>
      <c r="AE10" s="486">
        <v>1.0999999999999999E-2</v>
      </c>
      <c r="AF10" s="486">
        <v>1.7999999999999999E-2</v>
      </c>
      <c r="AG10" s="486">
        <v>1.7999999999999999E-2</v>
      </c>
      <c r="AH10" s="486">
        <v>1.2999999999999999E-2</v>
      </c>
      <c r="AI10" s="486">
        <v>1.2999999999999999E-2</v>
      </c>
      <c r="AJ10" s="486">
        <v>1.2999999999999999E-2</v>
      </c>
      <c r="AL10" s="41">
        <v>8</v>
      </c>
      <c r="AM10" s="39" t="s">
        <v>2028</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4"/>
      <c r="BW10" s="41">
        <v>8</v>
      </c>
      <c r="BX10" s="39" t="s">
        <v>108</v>
      </c>
      <c r="BY10" s="42">
        <v>0.32800000000000001</v>
      </c>
      <c r="BZ10" s="42">
        <v>0.27400000000000002</v>
      </c>
      <c r="CA10" s="42">
        <v>0.32800000000000001</v>
      </c>
      <c r="CB10" s="42">
        <v>0.30299999999999999</v>
      </c>
      <c r="CC10" s="443" t="s">
        <v>2122</v>
      </c>
      <c r="CD10" s="42">
        <v>6.7999999999999991E-2</v>
      </c>
      <c r="CE10" s="443" t="s">
        <v>2122</v>
      </c>
      <c r="CF10" s="443" t="s">
        <v>2122</v>
      </c>
      <c r="CG10" s="42">
        <v>0.11799999999999999</v>
      </c>
      <c r="CH10" s="42">
        <v>0.11599999999999999</v>
      </c>
      <c r="CI10" s="42">
        <v>0.11599999999999999</v>
      </c>
      <c r="CJ10" s="443" t="s">
        <v>2122</v>
      </c>
      <c r="CK10" s="42">
        <v>8.3999999999999991E-2</v>
      </c>
      <c r="CL10" s="42">
        <v>7.8E-2</v>
      </c>
      <c r="CM10" s="42">
        <v>7.6999999999999999E-2</v>
      </c>
      <c r="CN10" s="443" t="s">
        <v>2122</v>
      </c>
      <c r="CO10" s="42">
        <v>8.3999999999999991E-2</v>
      </c>
      <c r="CP10" s="42">
        <v>0.121</v>
      </c>
      <c r="CQ10" s="42">
        <v>0.121</v>
      </c>
      <c r="CR10" s="42">
        <v>0.16799999999999998</v>
      </c>
      <c r="CS10" s="42">
        <v>0.106</v>
      </c>
      <c r="CT10" s="42">
        <v>0.13900000000000001</v>
      </c>
      <c r="CU10" s="42">
        <v>0.108</v>
      </c>
      <c r="CV10" s="443" t="s">
        <v>2122</v>
      </c>
      <c r="CW10" s="443" t="s">
        <v>2122</v>
      </c>
      <c r="CX10" s="449">
        <v>0.18</v>
      </c>
      <c r="CY10" s="449">
        <v>0.16600000000000001</v>
      </c>
      <c r="CZ10" s="443" t="s">
        <v>2122</v>
      </c>
      <c r="DA10" s="443" t="s">
        <v>2122</v>
      </c>
      <c r="DB10" s="443" t="s">
        <v>2122</v>
      </c>
      <c r="DC10" s="443" t="s">
        <v>2122</v>
      </c>
      <c r="DD10" s="443" t="s">
        <v>2122</v>
      </c>
      <c r="DE10" s="443" t="s">
        <v>2122</v>
      </c>
      <c r="DF10" s="474"/>
      <c r="DG10" s="474"/>
      <c r="DH10" s="474"/>
      <c r="DI10" s="474"/>
      <c r="DJ10" s="474"/>
      <c r="DK10" s="474"/>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2200</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2027</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4"/>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3" t="s">
        <v>2122</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49">
        <v>8.6999999999999994E-2</v>
      </c>
      <c r="CW11" s="449">
        <v>8.6999999999999994E-2</v>
      </c>
      <c r="CX11" s="449">
        <v>0.14599999999999999</v>
      </c>
      <c r="CY11" s="449">
        <v>0.13200000000000001</v>
      </c>
      <c r="CZ11" s="449">
        <v>7.3000000000000009E-2</v>
      </c>
      <c r="DA11" s="449">
        <v>8.8999999999999996E-2</v>
      </c>
      <c r="DB11" s="449">
        <v>8.8999999999999996E-2</v>
      </c>
      <c r="DC11" s="449">
        <v>7.5999999999999998E-2</v>
      </c>
      <c r="DD11" s="449">
        <v>7.3999999999999996E-2</v>
      </c>
      <c r="DE11" s="449">
        <v>7.3999999999999996E-2</v>
      </c>
      <c r="DF11" s="474"/>
      <c r="DG11" s="474"/>
      <c r="DH11" s="474"/>
      <c r="DI11" s="474"/>
      <c r="DJ11" s="474"/>
      <c r="DK11" s="474"/>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2201</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3" t="s">
        <v>2122</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2029</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87"/>
      <c r="BW12" s="41">
        <v>10</v>
      </c>
      <c r="BX12" s="39" t="s">
        <v>110</v>
      </c>
      <c r="BY12" s="42">
        <v>0.28300000000000003</v>
      </c>
      <c r="BZ12" s="42">
        <v>0.22899999999999998</v>
      </c>
      <c r="CA12" s="42">
        <v>0.28300000000000003</v>
      </c>
      <c r="CB12" s="42">
        <v>0.25800000000000001</v>
      </c>
      <c r="CC12" s="443" t="s">
        <v>2122</v>
      </c>
      <c r="CD12" s="42">
        <v>5.6999999999999995E-2</v>
      </c>
      <c r="CE12" s="443" t="s">
        <v>2122</v>
      </c>
      <c r="CF12" s="443" t="s">
        <v>2122</v>
      </c>
      <c r="CG12" s="42">
        <v>0.09</v>
      </c>
      <c r="CH12" s="42">
        <v>9.799999999999999E-2</v>
      </c>
      <c r="CI12" s="42">
        <v>9.799999999999999E-2</v>
      </c>
      <c r="CJ12" s="443" t="s">
        <v>2122</v>
      </c>
      <c r="CK12" s="42">
        <v>7.0999999999999994E-2</v>
      </c>
      <c r="CL12" s="42">
        <v>6.5000000000000002E-2</v>
      </c>
      <c r="CM12" s="42">
        <v>6.4000000000000001E-2</v>
      </c>
      <c r="CN12" s="443" t="s">
        <v>2122</v>
      </c>
      <c r="CO12" s="42">
        <v>7.0999999999999994E-2</v>
      </c>
      <c r="CP12" s="42">
        <v>9.5000000000000001E-2</v>
      </c>
      <c r="CQ12" s="42">
        <v>9.5000000000000001E-2</v>
      </c>
      <c r="CR12" s="42">
        <v>0.14200000000000002</v>
      </c>
      <c r="CS12" s="42">
        <v>8.5999999999999993E-2</v>
      </c>
      <c r="CT12" s="42">
        <v>0.11899999999999999</v>
      </c>
      <c r="CU12" s="42">
        <v>8.7999999999999995E-2</v>
      </c>
      <c r="CV12" s="443" t="s">
        <v>2122</v>
      </c>
      <c r="CW12" s="443" t="s">
        <v>2122</v>
      </c>
      <c r="CX12" s="449">
        <v>0.14199999999999999</v>
      </c>
      <c r="CY12" s="449">
        <v>0.128</v>
      </c>
      <c r="CZ12" s="443" t="s">
        <v>2122</v>
      </c>
      <c r="DA12" s="443" t="s">
        <v>2122</v>
      </c>
      <c r="DB12" s="443" t="s">
        <v>2122</v>
      </c>
      <c r="DC12" s="443" t="s">
        <v>2122</v>
      </c>
      <c r="DD12" s="443" t="s">
        <v>2122</v>
      </c>
      <c r="DE12" s="443" t="s">
        <v>2122</v>
      </c>
      <c r="DF12" s="487"/>
      <c r="DG12" s="487"/>
      <c r="DH12" s="487"/>
      <c r="DI12" s="487"/>
      <c r="DJ12" s="487"/>
      <c r="DK12" s="487"/>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2202</v>
      </c>
      <c r="EZ12" s="45">
        <f>DP12/BY3</f>
        <v>0.10311750599520392</v>
      </c>
      <c r="FA12" s="45">
        <f t="shared" ref="FA12:FZ15" si="40">DQ12/BZ3</f>
        <v>0.12536443148688056</v>
      </c>
      <c r="FB12" s="45">
        <f t="shared" si="40"/>
        <v>0.10311750599520392</v>
      </c>
      <c r="FC12" s="45">
        <f t="shared" si="40"/>
        <v>0.11256544502617812</v>
      </c>
      <c r="FD12" s="443" t="s">
        <v>2122</v>
      </c>
      <c r="FE12" s="45">
        <f t="shared" si="40"/>
        <v>0.16049382716049382</v>
      </c>
      <c r="FF12" s="443" t="s">
        <v>2122</v>
      </c>
      <c r="FG12" s="443" t="s">
        <v>2122</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3" t="s">
        <v>2122</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3" t="s">
        <v>2122</v>
      </c>
      <c r="FX12" s="443" t="s">
        <v>2122</v>
      </c>
      <c r="FY12" s="45">
        <f t="shared" si="40"/>
        <v>0.16587677725118483</v>
      </c>
      <c r="FZ12" s="45">
        <f t="shared" si="40"/>
        <v>0.18324607329842935</v>
      </c>
      <c r="GA12" s="443" t="s">
        <v>2122</v>
      </c>
      <c r="GB12" s="443" t="s">
        <v>2122</v>
      </c>
      <c r="GC12" s="443" t="s">
        <v>2122</v>
      </c>
      <c r="GD12" s="443" t="s">
        <v>2122</v>
      </c>
      <c r="GE12" s="443" t="s">
        <v>2122</v>
      </c>
      <c r="GF12" s="443" t="s">
        <v>2122</v>
      </c>
    </row>
    <row r="13" spans="2:188">
      <c r="AL13" s="41">
        <v>11</v>
      </c>
      <c r="AM13" s="39" t="s">
        <v>2023</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4"/>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3" t="s">
        <v>2122</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49">
        <v>8.1000000000000003E-2</v>
      </c>
      <c r="CW13" s="449">
        <v>8.1000000000000003E-2</v>
      </c>
      <c r="CX13" s="449">
        <v>0.152</v>
      </c>
      <c r="CY13" s="449">
        <v>0.14399999999999999</v>
      </c>
      <c r="CZ13" s="449">
        <v>6.5000000000000002E-2</v>
      </c>
      <c r="DA13" s="449">
        <v>8.4999999999999992E-2</v>
      </c>
      <c r="DB13" s="449">
        <v>8.4999999999999992E-2</v>
      </c>
      <c r="DC13" s="449">
        <v>6.699999999999999E-2</v>
      </c>
      <c r="DD13" s="449">
        <v>6.5999999999999989E-2</v>
      </c>
      <c r="DE13" s="449">
        <v>6.5999999999999989E-2</v>
      </c>
      <c r="DF13" s="487"/>
      <c r="DG13" s="487"/>
      <c r="DH13" s="487"/>
      <c r="DI13" s="487"/>
      <c r="DJ13" s="487"/>
      <c r="DK13" s="487"/>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2203</v>
      </c>
      <c r="EZ13" s="45">
        <f>DP13/BY4</f>
        <v>6.9651741293532396E-2</v>
      </c>
      <c r="FA13" s="45">
        <f t="shared" si="40"/>
        <v>8.5365853658536661E-2</v>
      </c>
      <c r="FB13" s="45">
        <f t="shared" si="40"/>
        <v>6.9651741293532396E-2</v>
      </c>
      <c r="FC13" s="45">
        <f t="shared" si="40"/>
        <v>7.6294277929155385E-2</v>
      </c>
      <c r="FD13" s="443" t="s">
        <v>2122</v>
      </c>
      <c r="FE13" s="45">
        <f t="shared" si="40"/>
        <v>0.15</v>
      </c>
      <c r="FF13" s="443" t="s">
        <v>2122</v>
      </c>
      <c r="FG13" s="443" t="s">
        <v>2122</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3" t="s">
        <v>2122</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3" t="s">
        <v>2122</v>
      </c>
      <c r="FX13" s="443" t="s">
        <v>2122</v>
      </c>
      <c r="FY13" s="45">
        <f t="shared" si="40"/>
        <v>0.14975845410628019</v>
      </c>
      <c r="FZ13" s="45">
        <f t="shared" si="40"/>
        <v>0.16577540106951871</v>
      </c>
      <c r="GA13" s="443" t="s">
        <v>2122</v>
      </c>
      <c r="GB13" s="443" t="s">
        <v>2122</v>
      </c>
      <c r="GC13" s="443" t="s">
        <v>2122</v>
      </c>
      <c r="GD13" s="443" t="s">
        <v>2122</v>
      </c>
      <c r="GE13" s="443" t="s">
        <v>2122</v>
      </c>
      <c r="GF13" s="443" t="s">
        <v>2122</v>
      </c>
    </row>
    <row r="14" spans="2:188">
      <c r="AL14" s="41">
        <v>12</v>
      </c>
      <c r="AM14" s="39" t="s">
        <v>2034</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87"/>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3" t="s">
        <v>2122</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49">
        <v>9.8000000000000004E-2</v>
      </c>
      <c r="CW14" s="449">
        <v>9.8000000000000004E-2</v>
      </c>
      <c r="CX14" s="449">
        <v>0.13</v>
      </c>
      <c r="CY14" s="449">
        <v>0.11</v>
      </c>
      <c r="CZ14" s="449">
        <v>7.3000000000000009E-2</v>
      </c>
      <c r="DA14" s="449">
        <v>8.1000000000000003E-2</v>
      </c>
      <c r="DB14" s="449">
        <v>8.1000000000000003E-2</v>
      </c>
      <c r="DC14" s="449">
        <v>7.5999999999999998E-2</v>
      </c>
      <c r="DD14" s="449">
        <v>7.3999999999999996E-2</v>
      </c>
      <c r="DE14" s="449">
        <v>7.2999999999999995E-2</v>
      </c>
      <c r="DF14" s="487"/>
      <c r="DG14" s="487"/>
      <c r="DH14" s="487"/>
      <c r="DI14" s="487"/>
      <c r="DJ14" s="487"/>
      <c r="DK14" s="487"/>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2204</v>
      </c>
      <c r="EZ14" s="45">
        <f>DP14/BY5</f>
        <v>-7.7809798270893279E-2</v>
      </c>
      <c r="FA14" s="45">
        <f t="shared" si="40"/>
        <v>-9.8901098901098772E-2</v>
      </c>
      <c r="FB14" s="45">
        <f t="shared" si="40"/>
        <v>-7.7809798270893279E-2</v>
      </c>
      <c r="FC14" s="45">
        <f t="shared" si="40"/>
        <v>-8.6538461538461439E-2</v>
      </c>
      <c r="FD14" s="443" t="s">
        <v>2122</v>
      </c>
      <c r="FE14" s="45">
        <f t="shared" si="40"/>
        <v>-1.4925373134328374E-2</v>
      </c>
      <c r="FF14" s="443" t="s">
        <v>2122</v>
      </c>
      <c r="FG14" s="443" t="s">
        <v>2122</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3" t="s">
        <v>2122</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3" t="s">
        <v>2122</v>
      </c>
      <c r="FX14" s="443" t="s">
        <v>2122</v>
      </c>
      <c r="FY14" s="45">
        <f t="shared" si="40"/>
        <v>-4.7619047619047658E-2</v>
      </c>
      <c r="FZ14" s="45">
        <f t="shared" si="40"/>
        <v>-5.4054054054054106E-2</v>
      </c>
      <c r="GA14" s="443" t="s">
        <v>2122</v>
      </c>
      <c r="GB14" s="443" t="s">
        <v>2122</v>
      </c>
      <c r="GC14" s="443" t="s">
        <v>2122</v>
      </c>
      <c r="GD14" s="443" t="s">
        <v>2122</v>
      </c>
      <c r="GE14" s="443" t="s">
        <v>2122</v>
      </c>
      <c r="GF14" s="443" t="s">
        <v>2122</v>
      </c>
    </row>
    <row r="15" spans="2:188">
      <c r="AL15" s="41">
        <v>13</v>
      </c>
      <c r="AM15" s="39" t="s">
        <v>2030</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87"/>
      <c r="BW15" s="41">
        <v>13</v>
      </c>
      <c r="BX15" s="39" t="s">
        <v>113</v>
      </c>
      <c r="BY15" s="42">
        <v>0.23900000000000002</v>
      </c>
      <c r="BZ15" s="42">
        <v>0.20899999999999999</v>
      </c>
      <c r="CA15" s="42">
        <v>0.23900000000000002</v>
      </c>
      <c r="CB15" s="42">
        <v>0.22500000000000001</v>
      </c>
      <c r="CC15" s="443" t="s">
        <v>2122</v>
      </c>
      <c r="CD15" s="42">
        <v>5.3999999999999992E-2</v>
      </c>
      <c r="CE15" s="443" t="s">
        <v>2122</v>
      </c>
      <c r="CF15" s="443" t="s">
        <v>2122</v>
      </c>
      <c r="CG15" s="42">
        <v>9.7000000000000003E-2</v>
      </c>
      <c r="CH15" s="42">
        <v>9.4E-2</v>
      </c>
      <c r="CI15" s="42">
        <v>9.4E-2</v>
      </c>
      <c r="CJ15" s="443" t="s">
        <v>2122</v>
      </c>
      <c r="CK15" s="42">
        <v>6.2999999999999987E-2</v>
      </c>
      <c r="CL15" s="42">
        <v>0.06</v>
      </c>
      <c r="CM15" s="42">
        <v>5.8999999999999997E-2</v>
      </c>
      <c r="CN15" s="443" t="s">
        <v>2122</v>
      </c>
      <c r="CO15" s="42">
        <v>6.2999999999999987E-2</v>
      </c>
      <c r="CP15" s="42">
        <v>9.2999999999999999E-2</v>
      </c>
      <c r="CQ15" s="42">
        <v>9.2999999999999999E-2</v>
      </c>
      <c r="CR15" s="42">
        <v>0.11899999999999999</v>
      </c>
      <c r="CS15" s="42">
        <v>0.08</v>
      </c>
      <c r="CT15" s="42">
        <v>9.8000000000000004E-2</v>
      </c>
      <c r="CU15" s="42">
        <v>8.1000000000000003E-2</v>
      </c>
      <c r="CV15" s="443" t="s">
        <v>2122</v>
      </c>
      <c r="CW15" s="443" t="s">
        <v>2122</v>
      </c>
      <c r="CX15" s="449">
        <v>0.14799999999999999</v>
      </c>
      <c r="CY15" s="449">
        <v>0.14000000000000001</v>
      </c>
      <c r="CZ15" s="443" t="s">
        <v>2122</v>
      </c>
      <c r="DA15" s="443" t="s">
        <v>2122</v>
      </c>
      <c r="DB15" s="443" t="s">
        <v>2122</v>
      </c>
      <c r="DC15" s="443" t="s">
        <v>2122</v>
      </c>
      <c r="DD15" s="443" t="s">
        <v>2122</v>
      </c>
      <c r="DE15" s="443" t="s">
        <v>2122</v>
      </c>
      <c r="DF15" s="487"/>
      <c r="DG15" s="487"/>
      <c r="DH15" s="487"/>
      <c r="DI15" s="487"/>
      <c r="DJ15" s="487"/>
      <c r="DK15" s="487"/>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2205</v>
      </c>
      <c r="EZ15" s="45">
        <f>DP15/BY6</f>
        <v>-0.36996336996336987</v>
      </c>
      <c r="FA15" s="45">
        <f t="shared" si="40"/>
        <v>-0.36986301369863006</v>
      </c>
      <c r="FB15" s="45">
        <f t="shared" si="40"/>
        <v>-0.36996336996336987</v>
      </c>
      <c r="FC15" s="45">
        <f t="shared" si="40"/>
        <v>-0.36693548387096775</v>
      </c>
      <c r="FD15" s="443" t="s">
        <v>2122</v>
      </c>
      <c r="FE15" s="45">
        <f t="shared" si="40"/>
        <v>-0.23636363636363636</v>
      </c>
      <c r="FF15" s="443" t="s">
        <v>2122</v>
      </c>
      <c r="FG15" s="443" t="s">
        <v>2122</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3" t="s">
        <v>2122</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3" t="s">
        <v>2122</v>
      </c>
      <c r="FX15" s="443" t="s">
        <v>2122</v>
      </c>
      <c r="FY15" s="45">
        <f t="shared" si="40"/>
        <v>-0.24822695035461018</v>
      </c>
      <c r="FZ15" s="45">
        <f t="shared" si="40"/>
        <v>-0.22834645669291337</v>
      </c>
      <c r="GA15" s="443" t="s">
        <v>2122</v>
      </c>
      <c r="GB15" s="443" t="s">
        <v>2122</v>
      </c>
      <c r="GC15" s="443" t="s">
        <v>2122</v>
      </c>
      <c r="GD15" s="443" t="s">
        <v>2122</v>
      </c>
      <c r="GE15" s="443" t="s">
        <v>2122</v>
      </c>
      <c r="GF15" s="443" t="s">
        <v>2122</v>
      </c>
    </row>
    <row r="16" spans="2:188">
      <c r="AL16" s="41">
        <v>14</v>
      </c>
      <c r="AM16" s="39" t="s">
        <v>2033</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87"/>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3" t="s">
        <v>2122</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49">
        <v>6.0999999999999999E-2</v>
      </c>
      <c r="CW16" s="449">
        <v>6.0999999999999999E-2</v>
      </c>
      <c r="CX16" s="449">
        <v>0.11399999999999999</v>
      </c>
      <c r="CY16" s="449">
        <v>0.106</v>
      </c>
      <c r="CZ16" s="449">
        <v>5.4000000000000006E-2</v>
      </c>
      <c r="DA16" s="449">
        <v>6.7000000000000004E-2</v>
      </c>
      <c r="DB16" s="449">
        <v>6.7000000000000004E-2</v>
      </c>
      <c r="DC16" s="449">
        <v>5.3999999999999999E-2</v>
      </c>
      <c r="DD16" s="449">
        <v>5.2999999999999999E-2</v>
      </c>
      <c r="DE16" s="449">
        <v>5.2999999999999999E-2</v>
      </c>
      <c r="DF16" s="487"/>
      <c r="DG16" s="487"/>
      <c r="DH16" s="487"/>
      <c r="DI16" s="487"/>
      <c r="DJ16" s="487"/>
      <c r="DK16" s="487"/>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2206</v>
      </c>
      <c r="EZ16" s="45">
        <f>DP16/BY3</f>
        <v>0.21103117505995209</v>
      </c>
      <c r="FA16" s="45">
        <f t="shared" ref="FA16:FZ19" si="54">DQ16/BZ3</f>
        <v>0.25655976676384845</v>
      </c>
      <c r="FB16" s="45">
        <f t="shared" si="54"/>
        <v>0.21103117505995209</v>
      </c>
      <c r="FC16" s="45">
        <f t="shared" si="54"/>
        <v>0.23036649214659691</v>
      </c>
      <c r="FD16" s="443" t="s">
        <v>2122</v>
      </c>
      <c r="FE16" s="45">
        <f t="shared" si="54"/>
        <v>0.29629629629629628</v>
      </c>
      <c r="FF16" s="443" t="s">
        <v>2122</v>
      </c>
      <c r="FG16" s="443" t="s">
        <v>2122</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3" t="s">
        <v>2122</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3" t="s">
        <v>2122</v>
      </c>
      <c r="FX16" s="443" t="s">
        <v>2122</v>
      </c>
      <c r="FY16" s="45">
        <f t="shared" si="54"/>
        <v>0.34597156398104267</v>
      </c>
      <c r="FZ16" s="45">
        <f t="shared" si="54"/>
        <v>0.38219895287958122</v>
      </c>
      <c r="GA16" s="443" t="s">
        <v>2122</v>
      </c>
      <c r="GB16" s="443" t="s">
        <v>2122</v>
      </c>
      <c r="GC16" s="443" t="s">
        <v>2122</v>
      </c>
      <c r="GD16" s="443" t="s">
        <v>2122</v>
      </c>
      <c r="GE16" s="443" t="s">
        <v>2122</v>
      </c>
      <c r="GF16" s="443" t="s">
        <v>2122</v>
      </c>
    </row>
    <row r="17" spans="38:188">
      <c r="AL17" s="41">
        <v>15</v>
      </c>
      <c r="AM17" s="39" t="s">
        <v>2032</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87"/>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3" t="s">
        <v>2122</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49">
        <v>7.5999999999999998E-2</v>
      </c>
      <c r="CW17" s="449">
        <v>7.5999999999999998E-2</v>
      </c>
      <c r="CX17" s="449">
        <v>0.10299999999999999</v>
      </c>
      <c r="CY17" s="449">
        <v>8.8999999999999996E-2</v>
      </c>
      <c r="CZ17" s="449">
        <v>5.6000000000000008E-2</v>
      </c>
      <c r="DA17" s="449">
        <v>6.3E-2</v>
      </c>
      <c r="DB17" s="449">
        <v>6.3E-2</v>
      </c>
      <c r="DC17" s="449">
        <v>5.8000000000000003E-2</v>
      </c>
      <c r="DD17" s="449">
        <v>5.6000000000000001E-2</v>
      </c>
      <c r="DE17" s="449">
        <v>5.6000000000000001E-2</v>
      </c>
      <c r="DF17" s="487"/>
      <c r="DG17" s="487"/>
      <c r="DH17" s="487"/>
      <c r="DI17" s="487"/>
      <c r="DJ17" s="487"/>
      <c r="DK17" s="487"/>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2207</v>
      </c>
      <c r="EZ17" s="45">
        <f>DP17/BY4</f>
        <v>0.18159203980099503</v>
      </c>
      <c r="FA17" s="45">
        <f t="shared" si="54"/>
        <v>0.22256097560975613</v>
      </c>
      <c r="FB17" s="45">
        <f t="shared" si="54"/>
        <v>0.18159203980099503</v>
      </c>
      <c r="FC17" s="45">
        <f t="shared" si="54"/>
        <v>0.19891008174386923</v>
      </c>
      <c r="FD17" s="443" t="s">
        <v>2122</v>
      </c>
      <c r="FE17" s="45">
        <f t="shared" si="54"/>
        <v>0.28749999999999998</v>
      </c>
      <c r="FF17" s="443" t="s">
        <v>2122</v>
      </c>
      <c r="FG17" s="443" t="s">
        <v>2122</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3" t="s">
        <v>2122</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3" t="s">
        <v>2122</v>
      </c>
      <c r="FX17" s="443" t="s">
        <v>2122</v>
      </c>
      <c r="FY17" s="45">
        <f t="shared" si="54"/>
        <v>0.33333333333333331</v>
      </c>
      <c r="FZ17" s="45">
        <f t="shared" si="54"/>
        <v>0.36898395721925137</v>
      </c>
      <c r="GA17" s="443" t="s">
        <v>2122</v>
      </c>
      <c r="GB17" s="443" t="s">
        <v>2122</v>
      </c>
      <c r="GC17" s="443" t="s">
        <v>2122</v>
      </c>
      <c r="GD17" s="443" t="s">
        <v>2122</v>
      </c>
      <c r="GE17" s="443" t="s">
        <v>2122</v>
      </c>
      <c r="GF17" s="443" t="s">
        <v>2122</v>
      </c>
    </row>
    <row r="18" spans="38:188">
      <c r="AL18" s="41">
        <v>16</v>
      </c>
      <c r="AM18" s="39" t="s">
        <v>2035</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87"/>
      <c r="BW18" s="41">
        <v>16</v>
      </c>
      <c r="BX18" s="39" t="s">
        <v>116</v>
      </c>
      <c r="BY18" s="42">
        <v>0.19400000000000001</v>
      </c>
      <c r="BZ18" s="42">
        <v>0.16400000000000001</v>
      </c>
      <c r="CA18" s="42">
        <v>0.19400000000000001</v>
      </c>
      <c r="CB18" s="42">
        <v>0.18</v>
      </c>
      <c r="CC18" s="443" t="s">
        <v>2122</v>
      </c>
      <c r="CD18" s="42">
        <v>4.2999999999999997E-2</v>
      </c>
      <c r="CE18" s="443" t="s">
        <v>2122</v>
      </c>
      <c r="CF18" s="443" t="s">
        <v>2122</v>
      </c>
      <c r="CG18" s="42">
        <v>6.9000000000000006E-2</v>
      </c>
      <c r="CH18" s="42">
        <v>7.5999999999999998E-2</v>
      </c>
      <c r="CI18" s="42">
        <v>7.5999999999999998E-2</v>
      </c>
      <c r="CJ18" s="443" t="s">
        <v>2122</v>
      </c>
      <c r="CK18" s="42">
        <v>4.9999999999999996E-2</v>
      </c>
      <c r="CL18" s="42">
        <v>4.7E-2</v>
      </c>
      <c r="CM18" s="42">
        <v>4.5999999999999999E-2</v>
      </c>
      <c r="CN18" s="443" t="s">
        <v>2122</v>
      </c>
      <c r="CO18" s="42">
        <v>4.9999999999999996E-2</v>
      </c>
      <c r="CP18" s="42">
        <v>6.7000000000000004E-2</v>
      </c>
      <c r="CQ18" s="42">
        <v>6.7000000000000004E-2</v>
      </c>
      <c r="CR18" s="42">
        <v>9.2999999999999999E-2</v>
      </c>
      <c r="CS18" s="42">
        <v>6.0000000000000005E-2</v>
      </c>
      <c r="CT18" s="42">
        <v>7.8E-2</v>
      </c>
      <c r="CU18" s="42">
        <v>6.1000000000000006E-2</v>
      </c>
      <c r="CV18" s="443" t="s">
        <v>2122</v>
      </c>
      <c r="CW18" s="443" t="s">
        <v>2122</v>
      </c>
      <c r="CX18" s="449">
        <v>0.11</v>
      </c>
      <c r="CY18" s="449">
        <v>0.10200000000000001</v>
      </c>
      <c r="CZ18" s="443" t="s">
        <v>2122</v>
      </c>
      <c r="DA18" s="443" t="s">
        <v>2122</v>
      </c>
      <c r="DB18" s="443" t="s">
        <v>2122</v>
      </c>
      <c r="DC18" s="443" t="s">
        <v>2122</v>
      </c>
      <c r="DD18" s="443" t="s">
        <v>2122</v>
      </c>
      <c r="DE18" s="443" t="s">
        <v>2122</v>
      </c>
      <c r="DF18" s="487"/>
      <c r="DG18" s="487"/>
      <c r="DH18" s="487"/>
      <c r="DI18" s="487"/>
      <c r="DJ18" s="487"/>
      <c r="DK18" s="487"/>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2208</v>
      </c>
      <c r="EZ18" s="45">
        <f>DP18/BY5</f>
        <v>5.187319884726229E-2</v>
      </c>
      <c r="FA18" s="45">
        <f t="shared" si="54"/>
        <v>6.5934065934065991E-2</v>
      </c>
      <c r="FB18" s="45">
        <f t="shared" si="54"/>
        <v>5.187319884726229E-2</v>
      </c>
      <c r="FC18" s="45">
        <f t="shared" si="54"/>
        <v>5.7692307692307744E-2</v>
      </c>
      <c r="FD18" s="443" t="s">
        <v>2122</v>
      </c>
      <c r="FE18" s="45">
        <f t="shared" si="54"/>
        <v>0.14925373134328354</v>
      </c>
      <c r="FF18" s="443" t="s">
        <v>2122</v>
      </c>
      <c r="FG18" s="443" t="s">
        <v>2122</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3" t="s">
        <v>2122</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3" t="s">
        <v>2122</v>
      </c>
      <c r="FX18" s="443" t="s">
        <v>2122</v>
      </c>
      <c r="FY18" s="45">
        <f t="shared" si="54"/>
        <v>0.17857142857142855</v>
      </c>
      <c r="FZ18" s="45">
        <f t="shared" si="54"/>
        <v>0.20270270270270271</v>
      </c>
      <c r="GA18" s="443" t="s">
        <v>2122</v>
      </c>
      <c r="GB18" s="443" t="s">
        <v>2122</v>
      </c>
      <c r="GC18" s="443" t="s">
        <v>2122</v>
      </c>
      <c r="GD18" s="443" t="s">
        <v>2122</v>
      </c>
      <c r="GE18" s="443" t="s">
        <v>2122</v>
      </c>
      <c r="GF18" s="443" t="s">
        <v>2122</v>
      </c>
    </row>
    <row r="19" spans="38:188">
      <c r="AL19" s="41">
        <v>17</v>
      </c>
      <c r="AM19" s="39" t="s">
        <v>2036</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87"/>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3" t="s">
        <v>2122</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49">
        <v>7.0000000000000007E-2</v>
      </c>
      <c r="CW19" s="449">
        <v>7.0000000000000007E-2</v>
      </c>
      <c r="CX19" s="449">
        <v>0.109</v>
      </c>
      <c r="CY19" s="449">
        <v>0.10100000000000001</v>
      </c>
      <c r="CZ19" s="449">
        <v>4.8000000000000001E-2</v>
      </c>
      <c r="DA19" s="449">
        <v>5.8999999999999997E-2</v>
      </c>
      <c r="DB19" s="449">
        <v>5.8999999999999997E-2</v>
      </c>
      <c r="DC19" s="449">
        <v>4.9000000000000002E-2</v>
      </c>
      <c r="DD19" s="449">
        <v>4.8000000000000001E-2</v>
      </c>
      <c r="DE19" s="449">
        <v>4.8000000000000001E-2</v>
      </c>
      <c r="DF19" s="487"/>
      <c r="DG19" s="487"/>
      <c r="DH19" s="487"/>
      <c r="DI19" s="487"/>
      <c r="DJ19" s="487"/>
      <c r="DK19" s="487"/>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2209</v>
      </c>
      <c r="EZ19" s="45">
        <f>DP19/BY6</f>
        <v>-0.20512820512820509</v>
      </c>
      <c r="FA19" s="45">
        <f t="shared" si="54"/>
        <v>-0.16438356164383564</v>
      </c>
      <c r="FB19" s="45">
        <f t="shared" si="54"/>
        <v>-0.20512820512820509</v>
      </c>
      <c r="FC19" s="45">
        <f t="shared" si="54"/>
        <v>-0.18548387096774202</v>
      </c>
      <c r="FD19" s="443" t="s">
        <v>2122</v>
      </c>
      <c r="FE19" s="45">
        <f t="shared" si="54"/>
        <v>-3.6363636363636404E-2</v>
      </c>
      <c r="FF19" s="443" t="s">
        <v>2122</v>
      </c>
      <c r="FG19" s="443" t="s">
        <v>2122</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3" t="s">
        <v>2122</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3" t="s">
        <v>2122</v>
      </c>
      <c r="FX19" s="443" t="s">
        <v>2122</v>
      </c>
      <c r="FY19" s="45">
        <f t="shared" si="54"/>
        <v>2.1276595744680674E-2</v>
      </c>
      <c r="FZ19" s="45">
        <f t="shared" si="54"/>
        <v>7.0866141732283533E-2</v>
      </c>
      <c r="GA19" s="443" t="s">
        <v>2122</v>
      </c>
      <c r="GB19" s="443" t="s">
        <v>2122</v>
      </c>
      <c r="GC19" s="443" t="s">
        <v>2122</v>
      </c>
      <c r="GD19" s="443" t="s">
        <v>2122</v>
      </c>
      <c r="GE19" s="443" t="s">
        <v>2122</v>
      </c>
      <c r="GF19" s="443" t="s">
        <v>2122</v>
      </c>
    </row>
    <row r="20" spans="38:188">
      <c r="AL20" s="41">
        <v>18</v>
      </c>
      <c r="AM20" s="39" t="s">
        <v>2037</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87"/>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3" t="s">
        <v>2122</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49">
        <v>0.05</v>
      </c>
      <c r="CW20" s="449">
        <v>0.05</v>
      </c>
      <c r="CX20" s="449">
        <v>7.1000000000000008E-2</v>
      </c>
      <c r="CY20" s="449">
        <v>6.3E-2</v>
      </c>
      <c r="CZ20" s="449">
        <v>3.7000000000000005E-2</v>
      </c>
      <c r="DA20" s="449">
        <v>4.1000000000000002E-2</v>
      </c>
      <c r="DB20" s="449">
        <v>4.1000000000000002E-2</v>
      </c>
      <c r="DC20" s="449">
        <v>3.5999999999999997E-2</v>
      </c>
      <c r="DD20" s="449">
        <v>3.5000000000000003E-2</v>
      </c>
      <c r="DE20" s="449">
        <v>3.5000000000000003E-2</v>
      </c>
      <c r="DF20" s="487"/>
      <c r="DG20" s="487"/>
      <c r="DH20" s="487"/>
      <c r="DI20" s="487"/>
      <c r="DJ20" s="487"/>
      <c r="DK20" s="487"/>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2210</v>
      </c>
      <c r="EZ20" s="45">
        <f>DP20/BY9</f>
        <v>7.8431372549019662E-2</v>
      </c>
      <c r="FA20" s="45">
        <f t="shared" ref="FA20:FZ20" si="68">DQ20/BZ9</f>
        <v>9.8939929328621987E-2</v>
      </c>
      <c r="FB20" s="45">
        <f t="shared" si="68"/>
        <v>7.8431372549019662E-2</v>
      </c>
      <c r="FC20" s="45">
        <f t="shared" si="68"/>
        <v>8.6956521739130516E-2</v>
      </c>
      <c r="FD20" s="443" t="s">
        <v>2122</v>
      </c>
      <c r="FE20" s="45">
        <f t="shared" si="68"/>
        <v>0.17391304347826084</v>
      </c>
      <c r="FF20" s="443" t="s">
        <v>2122</v>
      </c>
      <c r="FG20" s="443" t="s">
        <v>2122</v>
      </c>
      <c r="FH20" s="45">
        <f t="shared" si="68"/>
        <v>0.2242990654205608</v>
      </c>
      <c r="FI20" s="45">
        <f t="shared" si="68"/>
        <v>0.11206896551724135</v>
      </c>
      <c r="FJ20" s="45">
        <f t="shared" si="68"/>
        <v>0.11206896551724135</v>
      </c>
      <c r="FK20" s="443" t="s">
        <v>2122</v>
      </c>
      <c r="FL20" s="45">
        <f t="shared" si="68"/>
        <v>0.10227272727272721</v>
      </c>
      <c r="FM20" s="45">
        <f t="shared" si="68"/>
        <v>0.11111111111111104</v>
      </c>
      <c r="FN20" s="45">
        <f t="shared" si="68"/>
        <v>0.11538461538461531</v>
      </c>
      <c r="FO20" s="443" t="s">
        <v>2122</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3" t="s">
        <v>2122</v>
      </c>
      <c r="FX20" s="443" t="s">
        <v>2122</v>
      </c>
      <c r="FY20" s="45">
        <f t="shared" si="68"/>
        <v>0.18343195266272189</v>
      </c>
      <c r="FZ20" s="45">
        <f t="shared" si="68"/>
        <v>0.20805369127516779</v>
      </c>
      <c r="GA20" s="443" t="s">
        <v>2122</v>
      </c>
      <c r="GB20" s="443" t="s">
        <v>2122</v>
      </c>
      <c r="GC20" s="443" t="s">
        <v>2122</v>
      </c>
      <c r="GD20" s="443" t="s">
        <v>2122</v>
      </c>
      <c r="GE20" s="443" t="s">
        <v>2122</v>
      </c>
      <c r="GF20" s="443" t="s">
        <v>2122</v>
      </c>
    </row>
    <row r="21" spans="38:188">
      <c r="AL21" s="41">
        <v>19</v>
      </c>
      <c r="AM21" s="39" t="s">
        <v>2038</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87"/>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2211</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2212</v>
      </c>
      <c r="EZ22" s="45">
        <f>DP22/BY4</f>
        <v>0.20646766169154232</v>
      </c>
      <c r="FA22" s="45">
        <f t="shared" si="73"/>
        <v>0.25304878048780494</v>
      </c>
      <c r="FB22" s="45">
        <f t="shared" si="73"/>
        <v>0.20646766169154232</v>
      </c>
      <c r="FC22" s="45">
        <f t="shared" si="73"/>
        <v>0.22615803814713903</v>
      </c>
      <c r="FD22" s="443" t="s">
        <v>2122</v>
      </c>
      <c r="FE22" s="45">
        <f t="shared" si="73"/>
        <v>0.3125</v>
      </c>
      <c r="FF22" s="443" t="s">
        <v>2122</v>
      </c>
      <c r="FG22" s="443" t="s">
        <v>2122</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3" t="s">
        <v>2122</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3" t="s">
        <v>2122</v>
      </c>
      <c r="FX22" s="443" t="s">
        <v>2122</v>
      </c>
      <c r="FY22" s="45">
        <f t="shared" si="73"/>
        <v>0.33816425120772947</v>
      </c>
      <c r="FZ22" s="45">
        <f t="shared" si="73"/>
        <v>0.37433155080213909</v>
      </c>
      <c r="GA22" s="443" t="s">
        <v>2122</v>
      </c>
      <c r="GB22" s="443" t="s">
        <v>2122</v>
      </c>
      <c r="GC22" s="443" t="s">
        <v>2122</v>
      </c>
      <c r="GD22" s="443" t="s">
        <v>2122</v>
      </c>
      <c r="GE22" s="443" t="s">
        <v>2122</v>
      </c>
      <c r="GF22" s="443" t="s">
        <v>2122</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2213</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2214</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2215</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2216</v>
      </c>
      <c r="EZ26" s="45">
        <f>DP26/BY4</f>
        <v>0.31840796019900497</v>
      </c>
      <c r="FA26" s="45">
        <f t="shared" si="79"/>
        <v>0.3902439024390244</v>
      </c>
      <c r="FB26" s="45">
        <f t="shared" si="79"/>
        <v>0.31840796019900497</v>
      </c>
      <c r="FC26" s="45">
        <f t="shared" si="79"/>
        <v>0.34877384196185285</v>
      </c>
      <c r="FD26" s="443" t="s">
        <v>2122</v>
      </c>
      <c r="FE26" s="45">
        <f t="shared" si="79"/>
        <v>0.44999999999999996</v>
      </c>
      <c r="FF26" s="443" t="s">
        <v>2122</v>
      </c>
      <c r="FG26" s="443" t="s">
        <v>2122</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3" t="s">
        <v>2122</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3" t="s">
        <v>2122</v>
      </c>
      <c r="FX26" s="443" t="s">
        <v>2122</v>
      </c>
      <c r="FY26" s="45">
        <f t="shared" si="79"/>
        <v>0.52173913043478259</v>
      </c>
      <c r="FZ26" s="45">
        <f t="shared" si="79"/>
        <v>0.57754010695187163</v>
      </c>
      <c r="GA26" s="443" t="s">
        <v>2122</v>
      </c>
      <c r="GB26" s="443" t="s">
        <v>2122</v>
      </c>
      <c r="GC26" s="443" t="s">
        <v>2122</v>
      </c>
      <c r="GD26" s="443" t="s">
        <v>2122</v>
      </c>
      <c r="GE26" s="443" t="s">
        <v>2122</v>
      </c>
      <c r="GF26" s="443" t="s">
        <v>2122</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2217</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2218</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2219</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3" t="s">
        <v>2122</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2220</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2221</v>
      </c>
      <c r="EZ31" s="45">
        <f>DP31/BY4</f>
        <v>0.21641791044776124</v>
      </c>
      <c r="FA31" s="45">
        <f t="shared" si="88"/>
        <v>0.20426829268292684</v>
      </c>
      <c r="FB31" s="45">
        <f t="shared" si="88"/>
        <v>0.21641791044776124</v>
      </c>
      <c r="FC31" s="45">
        <f t="shared" si="88"/>
        <v>0.20980926430517716</v>
      </c>
      <c r="FD31" s="443" t="s">
        <v>2122</v>
      </c>
      <c r="FE31" s="45">
        <f t="shared" si="88"/>
        <v>0.28749999999999998</v>
      </c>
      <c r="FF31" s="443" t="s">
        <v>2122</v>
      </c>
      <c r="FG31" s="443" t="s">
        <v>2122</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3" t="s">
        <v>2122</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3" t="s">
        <v>2122</v>
      </c>
      <c r="FX31" s="443" t="s">
        <v>2122</v>
      </c>
      <c r="FY31" s="45">
        <f t="shared" si="88"/>
        <v>0.26086956521739135</v>
      </c>
      <c r="FZ31" s="45">
        <f t="shared" si="88"/>
        <v>0.25668449197860954</v>
      </c>
      <c r="GA31" s="443" t="s">
        <v>2122</v>
      </c>
      <c r="GB31" s="443" t="s">
        <v>2122</v>
      </c>
      <c r="GC31" s="443" t="s">
        <v>2122</v>
      </c>
      <c r="GD31" s="443" t="s">
        <v>2122</v>
      </c>
      <c r="GE31" s="443" t="s">
        <v>2122</v>
      </c>
      <c r="GF31" s="443" t="s">
        <v>2122</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2222</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2223</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2224</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3" t="s">
        <v>2122</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2225</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2226</v>
      </c>
      <c r="EZ36" s="45">
        <f>DP36/BY4</f>
        <v>0.32835820895522388</v>
      </c>
      <c r="FA36" s="45">
        <f t="shared" si="98"/>
        <v>0.34146341463414637</v>
      </c>
      <c r="FB36" s="45">
        <f t="shared" si="98"/>
        <v>0.32835820895522388</v>
      </c>
      <c r="FC36" s="45">
        <f t="shared" si="98"/>
        <v>0.33242506811989103</v>
      </c>
      <c r="FD36" s="443" t="s">
        <v>2122</v>
      </c>
      <c r="FE36" s="45">
        <f t="shared" si="98"/>
        <v>0.42499999999999993</v>
      </c>
      <c r="FF36" s="443" t="s">
        <v>2122</v>
      </c>
      <c r="FG36" s="443" t="s">
        <v>2122</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3" t="s">
        <v>2122</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3" t="s">
        <v>2122</v>
      </c>
      <c r="FX36" s="443" t="s">
        <v>2122</v>
      </c>
      <c r="FY36" s="45">
        <f t="shared" si="98"/>
        <v>0.44444444444444453</v>
      </c>
      <c r="FZ36" s="45">
        <f t="shared" si="98"/>
        <v>0.4598930481283422</v>
      </c>
      <c r="GA36" s="443" t="s">
        <v>2122</v>
      </c>
      <c r="GB36" s="443" t="s">
        <v>2122</v>
      </c>
      <c r="GC36" s="443" t="s">
        <v>2122</v>
      </c>
      <c r="GD36" s="443" t="s">
        <v>2122</v>
      </c>
      <c r="GE36" s="443" t="s">
        <v>2122</v>
      </c>
      <c r="GF36" s="443" t="s">
        <v>2122</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2227</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2228</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2229</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3" t="s">
        <v>2122</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2230</v>
      </c>
      <c r="EZ40" s="45">
        <f>DP40/BY3</f>
        <v>0.28057553956834541</v>
      </c>
      <c r="FA40" s="45">
        <f t="shared" ref="FA40:FZ43" si="107">DQ40/BZ3</f>
        <v>0.28279883381924203</v>
      </c>
      <c r="FB40" s="45">
        <f t="shared" si="107"/>
        <v>0.28057553956834541</v>
      </c>
      <c r="FC40" s="45">
        <f t="shared" si="107"/>
        <v>0.28010471204188492</v>
      </c>
      <c r="FD40" s="443" t="s">
        <v>2122</v>
      </c>
      <c r="FE40" s="45">
        <f t="shared" si="107"/>
        <v>0.30864197530864196</v>
      </c>
      <c r="FF40" s="443" t="s">
        <v>2122</v>
      </c>
      <c r="FG40" s="443" t="s">
        <v>2122</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3" t="s">
        <v>2122</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3" t="s">
        <v>2122</v>
      </c>
      <c r="FX40" s="443" t="s">
        <v>2122</v>
      </c>
      <c r="FY40" s="45">
        <f t="shared" si="107"/>
        <v>0.2938388625592418</v>
      </c>
      <c r="FZ40" s="45">
        <f t="shared" si="107"/>
        <v>0.29319371727748689</v>
      </c>
      <c r="GA40" s="443" t="s">
        <v>2122</v>
      </c>
      <c r="GB40" s="443" t="s">
        <v>2122</v>
      </c>
      <c r="GC40" s="443" t="s">
        <v>2122</v>
      </c>
      <c r="GD40" s="443" t="s">
        <v>2122</v>
      </c>
      <c r="GE40" s="443" t="s">
        <v>2122</v>
      </c>
      <c r="GF40" s="443" t="s">
        <v>2122</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2231</v>
      </c>
      <c r="EZ41" s="45">
        <f>DP41/BY4</f>
        <v>0.25373134328358216</v>
      </c>
      <c r="FA41" s="45">
        <f t="shared" si="107"/>
        <v>0.25000000000000006</v>
      </c>
      <c r="FB41" s="45">
        <f t="shared" si="107"/>
        <v>0.25373134328358216</v>
      </c>
      <c r="FC41" s="45">
        <f t="shared" si="107"/>
        <v>0.25068119891008184</v>
      </c>
      <c r="FD41" s="443" t="s">
        <v>2122</v>
      </c>
      <c r="FE41" s="45">
        <f t="shared" si="107"/>
        <v>0.3</v>
      </c>
      <c r="FF41" s="443" t="s">
        <v>2122</v>
      </c>
      <c r="FG41" s="443" t="s">
        <v>2122</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3" t="s">
        <v>2122</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3" t="s">
        <v>2122</v>
      </c>
      <c r="FX41" s="443" t="s">
        <v>2122</v>
      </c>
      <c r="FY41" s="45">
        <f t="shared" si="107"/>
        <v>0.28019323671497592</v>
      </c>
      <c r="FZ41" s="45">
        <f t="shared" si="107"/>
        <v>0.27807486631016037</v>
      </c>
      <c r="GA41" s="443" t="s">
        <v>2122</v>
      </c>
      <c r="GB41" s="443" t="s">
        <v>2122</v>
      </c>
      <c r="GC41" s="443" t="s">
        <v>2122</v>
      </c>
      <c r="GD41" s="443" t="s">
        <v>2122</v>
      </c>
      <c r="GE41" s="443" t="s">
        <v>2122</v>
      </c>
      <c r="GF41" s="443" t="s">
        <v>2122</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2232</v>
      </c>
      <c r="EZ42" s="45">
        <f>DP42/BY5</f>
        <v>0.13544668587896264</v>
      </c>
      <c r="FA42" s="45">
        <f t="shared" si="107"/>
        <v>9.890109890109898E-2</v>
      </c>
      <c r="FB42" s="45">
        <f t="shared" si="107"/>
        <v>0.13544668587896264</v>
      </c>
      <c r="FC42" s="45">
        <f t="shared" si="107"/>
        <v>0.1185897435897437</v>
      </c>
      <c r="FD42" s="443" t="s">
        <v>2122</v>
      </c>
      <c r="FE42" s="45">
        <f t="shared" si="107"/>
        <v>0.16417910447761191</v>
      </c>
      <c r="FF42" s="443" t="s">
        <v>2122</v>
      </c>
      <c r="FG42" s="443" t="s">
        <v>2122</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3" t="s">
        <v>2122</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3" t="s">
        <v>2122</v>
      </c>
      <c r="FX42" s="443" t="s">
        <v>2122</v>
      </c>
      <c r="FY42" s="45">
        <f t="shared" si="107"/>
        <v>0.11309523809523819</v>
      </c>
      <c r="FZ42" s="45">
        <f t="shared" si="107"/>
        <v>8.7837837837837732E-2</v>
      </c>
      <c r="GA42" s="443" t="s">
        <v>2122</v>
      </c>
      <c r="GB42" s="443" t="s">
        <v>2122</v>
      </c>
      <c r="GC42" s="443" t="s">
        <v>2122</v>
      </c>
      <c r="GD42" s="443" t="s">
        <v>2122</v>
      </c>
      <c r="GE42" s="443" t="s">
        <v>2122</v>
      </c>
      <c r="GF42" s="443" t="s">
        <v>2122</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2233</v>
      </c>
      <c r="EZ43" s="45">
        <f>DP43/BY6</f>
        <v>-9.8901098901098772E-2</v>
      </c>
      <c r="FA43" s="45">
        <f t="shared" si="107"/>
        <v>-0.12328767123287669</v>
      </c>
      <c r="FB43" s="45">
        <f t="shared" si="107"/>
        <v>-9.8901098901098772E-2</v>
      </c>
      <c r="FC43" s="45">
        <f t="shared" si="107"/>
        <v>-0.10887096774193548</v>
      </c>
      <c r="FD43" s="443" t="s">
        <v>2122</v>
      </c>
      <c r="FE43" s="45">
        <f t="shared" si="107"/>
        <v>-1.8181818181818202E-2</v>
      </c>
      <c r="FF43" s="443" t="s">
        <v>2122</v>
      </c>
      <c r="FG43" s="443" t="s">
        <v>2122</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3" t="s">
        <v>2122</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3" t="s">
        <v>2122</v>
      </c>
      <c r="FX43" s="443" t="s">
        <v>2122</v>
      </c>
      <c r="FY43" s="45">
        <f t="shared" si="107"/>
        <v>-5.6737588652482324E-2</v>
      </c>
      <c r="FZ43" s="45">
        <f t="shared" si="107"/>
        <v>-6.2992125984252023E-2</v>
      </c>
      <c r="GA43" s="443" t="s">
        <v>2122</v>
      </c>
      <c r="GB43" s="443" t="s">
        <v>2122</v>
      </c>
      <c r="GC43" s="443" t="s">
        <v>2122</v>
      </c>
      <c r="GD43" s="443" t="s">
        <v>2122</v>
      </c>
      <c r="GE43" s="443" t="s">
        <v>2122</v>
      </c>
      <c r="GF43" s="443" t="s">
        <v>2122</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2234</v>
      </c>
      <c r="EZ44" s="45">
        <f>DP44/BY10</f>
        <v>8.5365853658536661E-2</v>
      </c>
      <c r="FA44" s="45">
        <f t="shared" ref="FA44:FZ44" si="113">DQ44/BZ10</f>
        <v>0.10218978102189789</v>
      </c>
      <c r="FB44" s="45">
        <f t="shared" si="113"/>
        <v>8.5365853658536661E-2</v>
      </c>
      <c r="FC44" s="45">
        <f t="shared" si="113"/>
        <v>9.2409240924092501E-2</v>
      </c>
      <c r="FD44" s="443" t="s">
        <v>2122</v>
      </c>
      <c r="FE44" s="45">
        <f t="shared" si="113"/>
        <v>0.1764705882352941</v>
      </c>
      <c r="FF44" s="443" t="s">
        <v>2122</v>
      </c>
      <c r="FG44" s="443" t="s">
        <v>2122</v>
      </c>
      <c r="FH44" s="45">
        <f t="shared" si="113"/>
        <v>0.20338983050847453</v>
      </c>
      <c r="FI44" s="45">
        <f t="shared" si="113"/>
        <v>0.11206896551724137</v>
      </c>
      <c r="FJ44" s="45">
        <f t="shared" si="113"/>
        <v>0.11206896551724137</v>
      </c>
      <c r="FK44" s="443" t="s">
        <v>2122</v>
      </c>
      <c r="FL44" s="45">
        <f t="shared" si="113"/>
        <v>0.10714285714285708</v>
      </c>
      <c r="FM44" s="45">
        <f t="shared" si="113"/>
        <v>0.11538461538461531</v>
      </c>
      <c r="FN44" s="45">
        <f t="shared" si="113"/>
        <v>0.11688311688311681</v>
      </c>
      <c r="FO44" s="443" t="s">
        <v>2122</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3" t="s">
        <v>2122</v>
      </c>
      <c r="FX44" s="443" t="s">
        <v>2122</v>
      </c>
      <c r="FY44" s="45">
        <f t="shared" si="113"/>
        <v>0.17222222222222222</v>
      </c>
      <c r="FZ44" s="45">
        <f t="shared" si="113"/>
        <v>0.18674698795180722</v>
      </c>
      <c r="GA44" s="443" t="s">
        <v>2122</v>
      </c>
      <c r="GB44" s="443" t="s">
        <v>2122</v>
      </c>
      <c r="GC44" s="443" t="s">
        <v>2122</v>
      </c>
      <c r="GD44" s="443" t="s">
        <v>2122</v>
      </c>
      <c r="GE44" s="443" t="s">
        <v>2122</v>
      </c>
      <c r="GF44" s="443" t="s">
        <v>2122</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2235</v>
      </c>
      <c r="EZ45" s="45">
        <f>DP45/BY3</f>
        <v>0.38848920863309355</v>
      </c>
      <c r="FA45" s="45">
        <f t="shared" ref="FA45:FZ48" si="116">DQ45/BZ3</f>
        <v>0.41399416909621001</v>
      </c>
      <c r="FB45" s="45">
        <f t="shared" si="116"/>
        <v>0.38848920863309355</v>
      </c>
      <c r="FC45" s="45">
        <f t="shared" si="116"/>
        <v>0.3979057591623037</v>
      </c>
      <c r="FD45" s="443" t="s">
        <v>2122</v>
      </c>
      <c r="FE45" s="45">
        <f t="shared" si="116"/>
        <v>0.44444444444444436</v>
      </c>
      <c r="FF45" s="443" t="s">
        <v>2122</v>
      </c>
      <c r="FG45" s="443" t="s">
        <v>2122</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3" t="s">
        <v>2122</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3" t="s">
        <v>2122</v>
      </c>
      <c r="FX45" s="443" t="s">
        <v>2122</v>
      </c>
      <c r="FY45" s="45">
        <f t="shared" si="116"/>
        <v>0.47393364928909965</v>
      </c>
      <c r="FZ45" s="45">
        <f t="shared" si="116"/>
        <v>0.49214659685863876</v>
      </c>
      <c r="GA45" s="443" t="s">
        <v>2122</v>
      </c>
      <c r="GB45" s="443" t="s">
        <v>2122</v>
      </c>
      <c r="GC45" s="443" t="s">
        <v>2122</v>
      </c>
      <c r="GD45" s="443" t="s">
        <v>2122</v>
      </c>
      <c r="GE45" s="443" t="s">
        <v>2122</v>
      </c>
      <c r="GF45" s="443" t="s">
        <v>2122</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2236</v>
      </c>
      <c r="EZ46" s="45">
        <f>DP46/BY4</f>
        <v>0.36567164179104478</v>
      </c>
      <c r="FA46" s="45">
        <f t="shared" si="116"/>
        <v>0.38719512195121958</v>
      </c>
      <c r="FB46" s="45">
        <f t="shared" si="116"/>
        <v>0.36567164179104478</v>
      </c>
      <c r="FC46" s="45">
        <f t="shared" si="116"/>
        <v>0.37329700272479566</v>
      </c>
      <c r="FD46" s="443" t="s">
        <v>2122</v>
      </c>
      <c r="FE46" s="45">
        <f t="shared" si="116"/>
        <v>0.43749999999999994</v>
      </c>
      <c r="FF46" s="443" t="s">
        <v>2122</v>
      </c>
      <c r="FG46" s="443" t="s">
        <v>2122</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3" t="s">
        <v>2122</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3" t="s">
        <v>2122</v>
      </c>
      <c r="FX46" s="443" t="s">
        <v>2122</v>
      </c>
      <c r="FY46" s="45">
        <f t="shared" si="116"/>
        <v>0.4637681159420291</v>
      </c>
      <c r="FZ46" s="45">
        <f t="shared" si="116"/>
        <v>0.48128342245989303</v>
      </c>
      <c r="GA46" s="443" t="s">
        <v>2122</v>
      </c>
      <c r="GB46" s="443" t="s">
        <v>2122</v>
      </c>
      <c r="GC46" s="443" t="s">
        <v>2122</v>
      </c>
      <c r="GD46" s="443" t="s">
        <v>2122</v>
      </c>
      <c r="GE46" s="443" t="s">
        <v>2122</v>
      </c>
      <c r="GF46" s="443" t="s">
        <v>2122</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2237</v>
      </c>
      <c r="EZ47" s="45">
        <f>DP47/BY5</f>
        <v>0.2651296829971182</v>
      </c>
      <c r="FA47" s="45">
        <f t="shared" si="116"/>
        <v>0.26373626373626385</v>
      </c>
      <c r="FB47" s="45">
        <f t="shared" si="116"/>
        <v>0.2651296829971182</v>
      </c>
      <c r="FC47" s="45">
        <f t="shared" si="116"/>
        <v>0.26282051282051289</v>
      </c>
      <c r="FD47" s="443" t="s">
        <v>2122</v>
      </c>
      <c r="FE47" s="45">
        <f t="shared" si="116"/>
        <v>0.32835820895522383</v>
      </c>
      <c r="FF47" s="443" t="s">
        <v>2122</v>
      </c>
      <c r="FG47" s="443" t="s">
        <v>2122</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3" t="s">
        <v>2122</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3" t="s">
        <v>2122</v>
      </c>
      <c r="FX47" s="443" t="s">
        <v>2122</v>
      </c>
      <c r="FY47" s="45">
        <f t="shared" si="116"/>
        <v>0.33928571428571441</v>
      </c>
      <c r="FZ47" s="45">
        <f t="shared" si="116"/>
        <v>0.34459459459459452</v>
      </c>
      <c r="GA47" s="443" t="s">
        <v>2122</v>
      </c>
      <c r="GB47" s="443" t="s">
        <v>2122</v>
      </c>
      <c r="GC47" s="443" t="s">
        <v>2122</v>
      </c>
      <c r="GD47" s="443" t="s">
        <v>2122</v>
      </c>
      <c r="GE47" s="443" t="s">
        <v>2122</v>
      </c>
      <c r="GF47" s="443" t="s">
        <v>2122</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2238</v>
      </c>
      <c r="EZ48" s="45">
        <f>DP48/BY6</f>
        <v>6.5934065934065991E-2</v>
      </c>
      <c r="FA48" s="45">
        <f t="shared" si="116"/>
        <v>8.2191780821917887E-2</v>
      </c>
      <c r="FB48" s="45">
        <f t="shared" si="116"/>
        <v>6.5934065934065991E-2</v>
      </c>
      <c r="FC48" s="45">
        <f t="shared" si="116"/>
        <v>7.2580645161290286E-2</v>
      </c>
      <c r="FD48" s="443" t="s">
        <v>2122</v>
      </c>
      <c r="FE48" s="45">
        <f t="shared" si="116"/>
        <v>0.18181818181818174</v>
      </c>
      <c r="FF48" s="443" t="s">
        <v>2122</v>
      </c>
      <c r="FG48" s="443" t="s">
        <v>2122</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3" t="s">
        <v>2122</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3" t="s">
        <v>2122</v>
      </c>
      <c r="FX48" s="443" t="s">
        <v>2122</v>
      </c>
      <c r="FY48" s="45">
        <f t="shared" si="116"/>
        <v>0.21276595744680851</v>
      </c>
      <c r="FZ48" s="45">
        <f t="shared" si="116"/>
        <v>0.23622047244094488</v>
      </c>
      <c r="GA48" s="443" t="s">
        <v>2122</v>
      </c>
      <c r="GB48" s="443" t="s">
        <v>2122</v>
      </c>
      <c r="GC48" s="443" t="s">
        <v>2122</v>
      </c>
      <c r="GD48" s="443" t="s">
        <v>2122</v>
      </c>
      <c r="GE48" s="443" t="s">
        <v>2122</v>
      </c>
      <c r="GF48" s="443" t="s">
        <v>2122</v>
      </c>
    </row>
    <row r="49" spans="117:188">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2239</v>
      </c>
      <c r="EZ49" s="45">
        <f>DP49/BY12</f>
        <v>9.8939929328621987E-2</v>
      </c>
      <c r="FA49" s="45">
        <f t="shared" ref="FA49:FZ49" si="122">DQ49/BZ12</f>
        <v>0.1222707423580786</v>
      </c>
      <c r="FB49" s="45">
        <f t="shared" si="122"/>
        <v>9.8939929328621987E-2</v>
      </c>
      <c r="FC49" s="45">
        <f t="shared" si="122"/>
        <v>0.10852713178294583</v>
      </c>
      <c r="FD49" s="443" t="s">
        <v>2122</v>
      </c>
      <c r="FE49" s="45">
        <f t="shared" si="122"/>
        <v>0.21052631578947364</v>
      </c>
      <c r="FF49" s="443" t="s">
        <v>2122</v>
      </c>
      <c r="FG49" s="443" t="s">
        <v>2122</v>
      </c>
      <c r="FH49" s="45">
        <f t="shared" si="122"/>
        <v>0.26666666666666661</v>
      </c>
      <c r="FI49" s="45">
        <f t="shared" si="122"/>
        <v>0.13265306122448978</v>
      </c>
      <c r="FJ49" s="45">
        <f t="shared" si="122"/>
        <v>0.13265306122448978</v>
      </c>
      <c r="FK49" s="443" t="s">
        <v>2122</v>
      </c>
      <c r="FL49" s="45">
        <f t="shared" si="122"/>
        <v>0.12676056338028163</v>
      </c>
      <c r="FM49" s="45">
        <f t="shared" si="122"/>
        <v>0.13846153846153847</v>
      </c>
      <c r="FN49" s="45">
        <f t="shared" si="122"/>
        <v>0.140625</v>
      </c>
      <c r="FO49" s="443" t="s">
        <v>2122</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3" t="s">
        <v>2122</v>
      </c>
      <c r="FX49" s="443" t="s">
        <v>2122</v>
      </c>
      <c r="FY49" s="45">
        <f t="shared" si="122"/>
        <v>0.21830985915492959</v>
      </c>
      <c r="FZ49" s="45">
        <f t="shared" si="122"/>
        <v>0.2421875</v>
      </c>
      <c r="GA49" s="443" t="s">
        <v>2122</v>
      </c>
      <c r="GB49" s="443" t="s">
        <v>2122</v>
      </c>
      <c r="GC49" s="443" t="s">
        <v>2122</v>
      </c>
      <c r="GD49" s="443" t="s">
        <v>2122</v>
      </c>
      <c r="GE49" s="443" t="s">
        <v>2122</v>
      </c>
      <c r="GF49" s="443" t="s">
        <v>2122</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2240</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2241</v>
      </c>
      <c r="EZ51" s="45">
        <f>DP51/BY4</f>
        <v>0.39054726368159209</v>
      </c>
      <c r="FA51" s="45">
        <f t="shared" si="125"/>
        <v>0.41768292682926833</v>
      </c>
      <c r="FB51" s="45">
        <f t="shared" si="125"/>
        <v>0.39054726368159209</v>
      </c>
      <c r="FC51" s="45">
        <f t="shared" si="125"/>
        <v>0.40054495912806548</v>
      </c>
      <c r="FD51" s="443" t="s">
        <v>2122</v>
      </c>
      <c r="FE51" s="45">
        <f t="shared" si="125"/>
        <v>0.46249999999999997</v>
      </c>
      <c r="FF51" s="443" t="s">
        <v>2122</v>
      </c>
      <c r="FG51" s="443" t="s">
        <v>2122</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3" t="s">
        <v>2122</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3" t="s">
        <v>2122</v>
      </c>
      <c r="FX51" s="443" t="s">
        <v>2122</v>
      </c>
      <c r="FY51" s="45">
        <f t="shared" si="125"/>
        <v>0.4685990338164252</v>
      </c>
      <c r="FZ51" s="45">
        <f t="shared" si="125"/>
        <v>0.48663101604278075</v>
      </c>
      <c r="GA51" s="443" t="s">
        <v>2122</v>
      </c>
      <c r="GB51" s="443" t="s">
        <v>2122</v>
      </c>
      <c r="GC51" s="443" t="s">
        <v>2122</v>
      </c>
      <c r="GD51" s="443" t="s">
        <v>2122</v>
      </c>
      <c r="GE51" s="443" t="s">
        <v>2122</v>
      </c>
      <c r="GF51" s="443" t="s">
        <v>2122</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2242</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2243</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2244</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2245</v>
      </c>
      <c r="EZ55" s="45">
        <f>DP55/BY4</f>
        <v>0.50248756218905477</v>
      </c>
      <c r="FA55" s="45">
        <f t="shared" si="131"/>
        <v>0.55487804878048785</v>
      </c>
      <c r="FB55" s="45">
        <f t="shared" si="131"/>
        <v>0.50248756218905477</v>
      </c>
      <c r="FC55" s="45">
        <f t="shared" si="131"/>
        <v>0.52316076294277936</v>
      </c>
      <c r="FD55" s="443" t="s">
        <v>2122</v>
      </c>
      <c r="FE55" s="45">
        <f t="shared" si="131"/>
        <v>0.6</v>
      </c>
      <c r="FF55" s="443" t="s">
        <v>2122</v>
      </c>
      <c r="FG55" s="443" t="s">
        <v>2122</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3" t="s">
        <v>2122</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3" t="s">
        <v>2122</v>
      </c>
      <c r="FX55" s="443" t="s">
        <v>2122</v>
      </c>
      <c r="FY55" s="45">
        <f t="shared" si="131"/>
        <v>0.65217391304347827</v>
      </c>
      <c r="FZ55" s="45">
        <f t="shared" si="131"/>
        <v>0.68983957219251335</v>
      </c>
      <c r="GA55" s="443" t="s">
        <v>2122</v>
      </c>
      <c r="GB55" s="443" t="s">
        <v>2122</v>
      </c>
      <c r="GC55" s="443" t="s">
        <v>2122</v>
      </c>
      <c r="GD55" s="443" t="s">
        <v>2122</v>
      </c>
      <c r="GE55" s="443" t="s">
        <v>2122</v>
      </c>
      <c r="GF55" s="443" t="s">
        <v>2122</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2246</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2247</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2248</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2249</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2250</v>
      </c>
      <c r="EZ60" s="45">
        <f>DP60/BY4</f>
        <v>0.4378109452736319</v>
      </c>
      <c r="FA60" s="45">
        <f t="shared" si="140"/>
        <v>0.40243902439024393</v>
      </c>
      <c r="FB60" s="45">
        <f t="shared" si="140"/>
        <v>0.4378109452736319</v>
      </c>
      <c r="FC60" s="45">
        <f t="shared" si="140"/>
        <v>0.42234332425068111</v>
      </c>
      <c r="FD60" s="443" t="s">
        <v>2122</v>
      </c>
      <c r="FE60" s="45">
        <f t="shared" si="140"/>
        <v>0.46249999999999997</v>
      </c>
      <c r="FF60" s="443" t="s">
        <v>2122</v>
      </c>
      <c r="FG60" s="443" t="s">
        <v>2122</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3" t="s">
        <v>2122</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3" t="s">
        <v>2122</v>
      </c>
      <c r="FX60" s="443" t="s">
        <v>2122</v>
      </c>
      <c r="FY60" s="45">
        <f t="shared" si="140"/>
        <v>0.4154589371980677</v>
      </c>
      <c r="FZ60" s="45">
        <f t="shared" si="140"/>
        <v>0.39572192513368992</v>
      </c>
      <c r="GA60" s="443" t="s">
        <v>2122</v>
      </c>
      <c r="GB60" s="443" t="s">
        <v>2122</v>
      </c>
      <c r="GC60" s="443" t="s">
        <v>2122</v>
      </c>
      <c r="GD60" s="443" t="s">
        <v>2122</v>
      </c>
      <c r="GE60" s="443" t="s">
        <v>2122</v>
      </c>
      <c r="GF60" s="443" t="s">
        <v>2122</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2251</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2252</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2253</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3" t="s">
        <v>2122</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2254</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2255</v>
      </c>
      <c r="EZ65" s="45">
        <f>DP65/BY4</f>
        <v>0.54975124378109452</v>
      </c>
      <c r="FA65" s="45">
        <f t="shared" si="149"/>
        <v>0.53963414634146334</v>
      </c>
      <c r="FB65" s="45">
        <f t="shared" si="149"/>
        <v>0.54975124378109452</v>
      </c>
      <c r="FC65" s="45">
        <f t="shared" si="149"/>
        <v>0.54495912806539504</v>
      </c>
      <c r="FD65" s="443" t="s">
        <v>2122</v>
      </c>
      <c r="FE65" s="45">
        <f t="shared" si="149"/>
        <v>0.6</v>
      </c>
      <c r="FF65" s="443" t="s">
        <v>2122</v>
      </c>
      <c r="FG65" s="443" t="s">
        <v>2122</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3" t="s">
        <v>2122</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3" t="s">
        <v>2122</v>
      </c>
      <c r="FX65" s="443" t="s">
        <v>2122</v>
      </c>
      <c r="FY65" s="45">
        <f t="shared" si="149"/>
        <v>0.59903381642512088</v>
      </c>
      <c r="FZ65" s="45">
        <f t="shared" si="149"/>
        <v>0.59893048128342252</v>
      </c>
      <c r="GA65" s="443" t="s">
        <v>2122</v>
      </c>
      <c r="GB65" s="443" t="s">
        <v>2122</v>
      </c>
      <c r="GC65" s="443" t="s">
        <v>2122</v>
      </c>
      <c r="GD65" s="443" t="s">
        <v>2122</v>
      </c>
      <c r="GE65" s="443" t="s">
        <v>2122</v>
      </c>
      <c r="GF65" s="443" t="s">
        <v>2122</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2256</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2257</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2258</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3" t="s">
        <v>2122</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2259</v>
      </c>
      <c r="EZ69" s="45">
        <f>DP69/BY3</f>
        <v>0.49400479616306953</v>
      </c>
      <c r="FA69" s="45">
        <f t="shared" ref="FA69:FZ72" si="159">DQ69/BZ3</f>
        <v>0.47230320699708461</v>
      </c>
      <c r="FB69" s="45">
        <f t="shared" si="159"/>
        <v>0.49400479616306953</v>
      </c>
      <c r="FC69" s="45">
        <f t="shared" si="159"/>
        <v>0.48429319371727747</v>
      </c>
      <c r="FD69" s="443" t="s">
        <v>2122</v>
      </c>
      <c r="FE69" s="45">
        <f t="shared" si="159"/>
        <v>0.48148148148148145</v>
      </c>
      <c r="FF69" s="443" t="s">
        <v>2122</v>
      </c>
      <c r="FG69" s="443" t="s">
        <v>2122</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3" t="s">
        <v>2122</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3" t="s">
        <v>2122</v>
      </c>
      <c r="FX69" s="443" t="s">
        <v>2122</v>
      </c>
      <c r="FY69" s="45">
        <f t="shared" si="159"/>
        <v>0.44549763033175366</v>
      </c>
      <c r="FZ69" s="45">
        <f t="shared" si="159"/>
        <v>0.42931937172774864</v>
      </c>
      <c r="GA69" s="443" t="s">
        <v>2122</v>
      </c>
      <c r="GB69" s="443" t="s">
        <v>2122</v>
      </c>
      <c r="GC69" s="443" t="s">
        <v>2122</v>
      </c>
      <c r="GD69" s="443" t="s">
        <v>2122</v>
      </c>
      <c r="GE69" s="443" t="s">
        <v>2122</v>
      </c>
      <c r="GF69" s="443" t="s">
        <v>2122</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2260</v>
      </c>
      <c r="EZ70" s="45">
        <f>DP70/BY4</f>
        <v>0.47512437810945274</v>
      </c>
      <c r="FA70" s="45">
        <f t="shared" si="159"/>
        <v>0.44817073170731714</v>
      </c>
      <c r="FB70" s="45">
        <f t="shared" si="159"/>
        <v>0.47512437810945274</v>
      </c>
      <c r="FC70" s="45">
        <f t="shared" si="159"/>
        <v>0.46321525885558579</v>
      </c>
      <c r="FD70" s="443" t="s">
        <v>2122</v>
      </c>
      <c r="FE70" s="45">
        <f t="shared" si="159"/>
        <v>0.47499999999999998</v>
      </c>
      <c r="FF70" s="443" t="s">
        <v>2122</v>
      </c>
      <c r="FG70" s="443" t="s">
        <v>2122</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3" t="s">
        <v>2122</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3" t="s">
        <v>2122</v>
      </c>
      <c r="FX70" s="443" t="s">
        <v>2122</v>
      </c>
      <c r="FY70" s="45">
        <f t="shared" si="159"/>
        <v>0.43478260869565227</v>
      </c>
      <c r="FZ70" s="45">
        <f t="shared" si="159"/>
        <v>0.41711229946524059</v>
      </c>
      <c r="GA70" s="443" t="s">
        <v>2122</v>
      </c>
      <c r="GB70" s="443" t="s">
        <v>2122</v>
      </c>
      <c r="GC70" s="443" t="s">
        <v>2122</v>
      </c>
      <c r="GD70" s="443" t="s">
        <v>2122</v>
      </c>
      <c r="GE70" s="443" t="s">
        <v>2122</v>
      </c>
      <c r="GF70" s="443" t="s">
        <v>2122</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2261</v>
      </c>
      <c r="EZ71" s="45">
        <f>DP71/BY5</f>
        <v>0.39193083573487031</v>
      </c>
      <c r="FA71" s="45">
        <f t="shared" si="159"/>
        <v>0.33699633699633708</v>
      </c>
      <c r="FB71" s="45">
        <f t="shared" si="159"/>
        <v>0.39193083573487031</v>
      </c>
      <c r="FC71" s="45">
        <f t="shared" si="159"/>
        <v>0.36858974358974356</v>
      </c>
      <c r="FD71" s="443" t="s">
        <v>2122</v>
      </c>
      <c r="FE71" s="45">
        <f t="shared" si="159"/>
        <v>0.37313432835820892</v>
      </c>
      <c r="FF71" s="443" t="s">
        <v>2122</v>
      </c>
      <c r="FG71" s="443" t="s">
        <v>2122</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3" t="s">
        <v>2122</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3" t="s">
        <v>2122</v>
      </c>
      <c r="FX71" s="443" t="s">
        <v>2122</v>
      </c>
      <c r="FY71" s="45">
        <f t="shared" si="159"/>
        <v>0.30357142857142866</v>
      </c>
      <c r="FZ71" s="45">
        <f t="shared" si="159"/>
        <v>0.26351351351351338</v>
      </c>
      <c r="GA71" s="443" t="s">
        <v>2122</v>
      </c>
      <c r="GB71" s="443" t="s">
        <v>2122</v>
      </c>
      <c r="GC71" s="443" t="s">
        <v>2122</v>
      </c>
      <c r="GD71" s="443" t="s">
        <v>2122</v>
      </c>
      <c r="GE71" s="443" t="s">
        <v>2122</v>
      </c>
      <c r="GF71" s="443" t="s">
        <v>2122</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2262</v>
      </c>
      <c r="EZ72" s="45">
        <f>DP72/BY6</f>
        <v>0.22710622710622708</v>
      </c>
      <c r="FA72" s="45">
        <f t="shared" si="159"/>
        <v>0.17351598173515984</v>
      </c>
      <c r="FB72" s="45">
        <f t="shared" si="159"/>
        <v>0.22710622710622708</v>
      </c>
      <c r="FC72" s="45">
        <f t="shared" si="159"/>
        <v>0.20564516129032245</v>
      </c>
      <c r="FD72" s="443" t="s">
        <v>2122</v>
      </c>
      <c r="FE72" s="45">
        <f t="shared" si="159"/>
        <v>0.23636363636363636</v>
      </c>
      <c r="FF72" s="443" t="s">
        <v>2122</v>
      </c>
      <c r="FG72" s="443" t="s">
        <v>2122</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3" t="s">
        <v>2122</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3" t="s">
        <v>2122</v>
      </c>
      <c r="FX72" s="443" t="s">
        <v>2122</v>
      </c>
      <c r="FY72" s="45">
        <f t="shared" si="159"/>
        <v>0.17021276595744678</v>
      </c>
      <c r="FZ72" s="45">
        <f t="shared" si="159"/>
        <v>0.14173228346456684</v>
      </c>
      <c r="GA72" s="443" t="s">
        <v>2122</v>
      </c>
      <c r="GB72" s="443" t="s">
        <v>2122</v>
      </c>
      <c r="GC72" s="443" t="s">
        <v>2122</v>
      </c>
      <c r="GD72" s="443" t="s">
        <v>2122</v>
      </c>
      <c r="GE72" s="443" t="s">
        <v>2122</v>
      </c>
      <c r="GF72" s="443" t="s">
        <v>2122</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2263</v>
      </c>
      <c r="EZ73" s="45">
        <f>DP73/BY15</f>
        <v>0.11715481171548114</v>
      </c>
      <c r="FA73" s="45">
        <f t="shared" ref="FA73:FZ73" si="165">DQ73/BZ15</f>
        <v>0.13397129186602871</v>
      </c>
      <c r="FB73" s="45">
        <f t="shared" si="165"/>
        <v>0.11715481171548114</v>
      </c>
      <c r="FC73" s="45">
        <f t="shared" si="165"/>
        <v>0.12444444444444443</v>
      </c>
      <c r="FD73" s="443" t="s">
        <v>2122</v>
      </c>
      <c r="FE73" s="45">
        <f t="shared" si="165"/>
        <v>0.22222222222222218</v>
      </c>
      <c r="FF73" s="443" t="s">
        <v>2122</v>
      </c>
      <c r="FG73" s="443" t="s">
        <v>2122</v>
      </c>
      <c r="FH73" s="45">
        <f t="shared" si="165"/>
        <v>0.2474226804123712</v>
      </c>
      <c r="FI73" s="45">
        <f t="shared" si="165"/>
        <v>0.13829787234042551</v>
      </c>
      <c r="FJ73" s="45">
        <f t="shared" si="165"/>
        <v>0.13829787234042551</v>
      </c>
      <c r="FK73" s="443" t="s">
        <v>2122</v>
      </c>
      <c r="FL73" s="45">
        <f t="shared" si="165"/>
        <v>0.14285714285714279</v>
      </c>
      <c r="FM73" s="45">
        <f t="shared" si="165"/>
        <v>0.15000000000000002</v>
      </c>
      <c r="FN73" s="45">
        <f t="shared" si="165"/>
        <v>0.15254237288135597</v>
      </c>
      <c r="FO73" s="443" t="s">
        <v>2122</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3" t="s">
        <v>2122</v>
      </c>
      <c r="FX73" s="443" t="s">
        <v>2122</v>
      </c>
      <c r="FY73" s="45">
        <f t="shared" si="165"/>
        <v>0.20945945945945946</v>
      </c>
      <c r="FZ73" s="45">
        <f t="shared" si="165"/>
        <v>0.22142857142857142</v>
      </c>
      <c r="GA73" s="443" t="s">
        <v>2122</v>
      </c>
      <c r="GB73" s="443" t="s">
        <v>2122</v>
      </c>
      <c r="GC73" s="443" t="s">
        <v>2122</v>
      </c>
      <c r="GD73" s="443" t="s">
        <v>2122</v>
      </c>
      <c r="GE73" s="443" t="s">
        <v>2122</v>
      </c>
      <c r="GF73" s="443" t="s">
        <v>2122</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2264</v>
      </c>
      <c r="EZ74" s="45">
        <f>DP74/BY3</f>
        <v>0.60191846522781767</v>
      </c>
      <c r="FA74" s="45">
        <f t="shared" ref="FA74:FZ77" si="168">DQ74/BZ3</f>
        <v>0.60349854227405253</v>
      </c>
      <c r="FB74" s="45">
        <f t="shared" si="168"/>
        <v>0.60191846522781767</v>
      </c>
      <c r="FC74" s="45">
        <f t="shared" si="168"/>
        <v>0.60209424083769636</v>
      </c>
      <c r="FD74" s="443" t="s">
        <v>2122</v>
      </c>
      <c r="FE74" s="45">
        <f t="shared" si="168"/>
        <v>0.61728395061728392</v>
      </c>
      <c r="FF74" s="443" t="s">
        <v>2122</v>
      </c>
      <c r="FG74" s="443" t="s">
        <v>2122</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3" t="s">
        <v>2122</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3" t="s">
        <v>2122</v>
      </c>
      <c r="FX74" s="443" t="s">
        <v>2122</v>
      </c>
      <c r="FY74" s="45">
        <f t="shared" si="168"/>
        <v>0.62559241706161139</v>
      </c>
      <c r="FZ74" s="45">
        <f t="shared" si="168"/>
        <v>0.62827225130890052</v>
      </c>
      <c r="GA74" s="443" t="s">
        <v>2122</v>
      </c>
      <c r="GB74" s="443" t="s">
        <v>2122</v>
      </c>
      <c r="GC74" s="443" t="s">
        <v>2122</v>
      </c>
      <c r="GD74" s="443" t="s">
        <v>2122</v>
      </c>
      <c r="GE74" s="443" t="s">
        <v>2122</v>
      </c>
      <c r="GF74" s="443" t="s">
        <v>2122</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2265</v>
      </c>
      <c r="EZ75" s="45">
        <f>DP75/BY4</f>
        <v>0.58706467661691542</v>
      </c>
      <c r="FA75" s="45">
        <f t="shared" si="168"/>
        <v>0.58536585365853655</v>
      </c>
      <c r="FB75" s="45">
        <f t="shared" si="168"/>
        <v>0.58706467661691542</v>
      </c>
      <c r="FC75" s="45">
        <f t="shared" si="168"/>
        <v>0.58583106267029972</v>
      </c>
      <c r="FD75" s="443" t="s">
        <v>2122</v>
      </c>
      <c r="FE75" s="45">
        <f t="shared" si="168"/>
        <v>0.61249999999999993</v>
      </c>
      <c r="FF75" s="443" t="s">
        <v>2122</v>
      </c>
      <c r="FG75" s="443" t="s">
        <v>2122</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3" t="s">
        <v>2122</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3" t="s">
        <v>2122</v>
      </c>
      <c r="FX75" s="443" t="s">
        <v>2122</v>
      </c>
      <c r="FY75" s="45">
        <f t="shared" si="168"/>
        <v>0.61835748792270528</v>
      </c>
      <c r="FZ75" s="45">
        <f t="shared" si="168"/>
        <v>0.62032085561497319</v>
      </c>
      <c r="GA75" s="443" t="s">
        <v>2122</v>
      </c>
      <c r="GB75" s="443" t="s">
        <v>2122</v>
      </c>
      <c r="GC75" s="443" t="s">
        <v>2122</v>
      </c>
      <c r="GD75" s="443" t="s">
        <v>2122</v>
      </c>
      <c r="GE75" s="443" t="s">
        <v>2122</v>
      </c>
      <c r="GF75" s="443" t="s">
        <v>2122</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2266</v>
      </c>
      <c r="EZ76" s="45">
        <f>DP76/BY5</f>
        <v>0.52161383285302598</v>
      </c>
      <c r="FA76" s="45">
        <f t="shared" si="168"/>
        <v>0.50183150183150182</v>
      </c>
      <c r="FB76" s="45">
        <f t="shared" si="168"/>
        <v>0.52161383285302598</v>
      </c>
      <c r="FC76" s="45">
        <f t="shared" si="168"/>
        <v>0.51282051282051289</v>
      </c>
      <c r="FD76" s="443" t="s">
        <v>2122</v>
      </c>
      <c r="FE76" s="45">
        <f t="shared" si="168"/>
        <v>0.53731343283582078</v>
      </c>
      <c r="FF76" s="443" t="s">
        <v>2122</v>
      </c>
      <c r="FG76" s="443" t="s">
        <v>2122</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3" t="s">
        <v>2122</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3" t="s">
        <v>2122</v>
      </c>
      <c r="FX76" s="443" t="s">
        <v>2122</v>
      </c>
      <c r="FY76" s="45">
        <f t="shared" si="168"/>
        <v>0.52976190476190477</v>
      </c>
      <c r="FZ76" s="45">
        <f t="shared" si="168"/>
        <v>0.52027027027027017</v>
      </c>
      <c r="GA76" s="443" t="s">
        <v>2122</v>
      </c>
      <c r="GB76" s="443" t="s">
        <v>2122</v>
      </c>
      <c r="GC76" s="443" t="s">
        <v>2122</v>
      </c>
      <c r="GD76" s="443" t="s">
        <v>2122</v>
      </c>
      <c r="GE76" s="443" t="s">
        <v>2122</v>
      </c>
      <c r="GF76" s="443" t="s">
        <v>2122</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2267</v>
      </c>
      <c r="EZ77" s="45">
        <f>DP77/BY6</f>
        <v>0.39194139194139194</v>
      </c>
      <c r="FA77" s="45">
        <f t="shared" si="168"/>
        <v>0.37899543378995432</v>
      </c>
      <c r="FB77" s="45">
        <f t="shared" si="168"/>
        <v>0.39194139194139194</v>
      </c>
      <c r="FC77" s="45">
        <f t="shared" si="168"/>
        <v>0.38709677419354832</v>
      </c>
      <c r="FD77" s="443" t="s">
        <v>2122</v>
      </c>
      <c r="FE77" s="45">
        <f t="shared" si="168"/>
        <v>0.43636363636363629</v>
      </c>
      <c r="FF77" s="443" t="s">
        <v>2122</v>
      </c>
      <c r="FG77" s="443" t="s">
        <v>2122</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3" t="s">
        <v>2122</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3" t="s">
        <v>2122</v>
      </c>
      <c r="FX77" s="443" t="s">
        <v>2122</v>
      </c>
      <c r="FY77" s="45">
        <f t="shared" si="168"/>
        <v>0.4397163120567375</v>
      </c>
      <c r="FZ77" s="45">
        <f t="shared" si="168"/>
        <v>0.44094488188976372</v>
      </c>
      <c r="GA77" s="443" t="s">
        <v>2122</v>
      </c>
      <c r="GB77" s="443" t="s">
        <v>2122</v>
      </c>
      <c r="GC77" s="443" t="s">
        <v>2122</v>
      </c>
      <c r="GD77" s="443" t="s">
        <v>2122</v>
      </c>
      <c r="GE77" s="443" t="s">
        <v>2122</v>
      </c>
      <c r="GF77" s="443" t="s">
        <v>2122</v>
      </c>
    </row>
    <row r="78" spans="117:188">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2268</v>
      </c>
      <c r="EZ78" s="45">
        <f>DP78/BY18</f>
        <v>0.14432989690721648</v>
      </c>
      <c r="FA78" s="45">
        <f t="shared" ref="FA78:FZ78" si="174">DQ78/BZ18</f>
        <v>0.17073170731707316</v>
      </c>
      <c r="FB78" s="45">
        <f t="shared" si="174"/>
        <v>0.14432989690721648</v>
      </c>
      <c r="FC78" s="45">
        <f t="shared" si="174"/>
        <v>0.15555555555555556</v>
      </c>
      <c r="FD78" s="443" t="s">
        <v>2122</v>
      </c>
      <c r="FE78" s="45">
        <f t="shared" si="174"/>
        <v>0.27906976744186041</v>
      </c>
      <c r="FF78" s="443" t="s">
        <v>2122</v>
      </c>
      <c r="FG78" s="443" t="s">
        <v>2122</v>
      </c>
      <c r="FH78" s="45">
        <f t="shared" si="174"/>
        <v>0.34782608695652184</v>
      </c>
      <c r="FI78" s="45">
        <f t="shared" si="174"/>
        <v>0.17105263157894735</v>
      </c>
      <c r="FJ78" s="45">
        <f t="shared" si="174"/>
        <v>0.17105263157894735</v>
      </c>
      <c r="FK78" s="443" t="s">
        <v>2122</v>
      </c>
      <c r="FL78" s="45">
        <f t="shared" si="174"/>
        <v>0.18000000000000005</v>
      </c>
      <c r="FM78" s="45">
        <f t="shared" si="174"/>
        <v>0.19148936170212769</v>
      </c>
      <c r="FN78" s="45">
        <f t="shared" si="174"/>
        <v>0.19565217391304351</v>
      </c>
      <c r="FO78" s="443" t="s">
        <v>2122</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3" t="s">
        <v>2122</v>
      </c>
      <c r="FX78" s="443" t="s">
        <v>2122</v>
      </c>
      <c r="FY78" s="45">
        <f t="shared" si="174"/>
        <v>0.2818181818181818</v>
      </c>
      <c r="FZ78" s="45">
        <f t="shared" si="174"/>
        <v>0.30392156862745096</v>
      </c>
      <c r="GA78" s="443" t="s">
        <v>2122</v>
      </c>
      <c r="GB78" s="443" t="s">
        <v>2122</v>
      </c>
      <c r="GC78" s="443" t="s">
        <v>2122</v>
      </c>
      <c r="GD78" s="443" t="s">
        <v>2122</v>
      </c>
      <c r="GE78" s="443" t="s">
        <v>2122</v>
      </c>
      <c r="GF78" s="443" t="s">
        <v>2122</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2269</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2270</v>
      </c>
      <c r="EZ80" s="45">
        <f>DP80/BY4</f>
        <v>0.61194029850746268</v>
      </c>
      <c r="FA80" s="45">
        <f t="shared" si="177"/>
        <v>0.61585365853658536</v>
      </c>
      <c r="FB80" s="45">
        <f t="shared" si="177"/>
        <v>0.61194029850746268</v>
      </c>
      <c r="FC80" s="45">
        <f t="shared" si="177"/>
        <v>0.61307901907356943</v>
      </c>
      <c r="FD80" s="443" t="s">
        <v>2122</v>
      </c>
      <c r="FE80" s="45">
        <f t="shared" si="177"/>
        <v>0.63749999999999996</v>
      </c>
      <c r="FF80" s="443" t="s">
        <v>2122</v>
      </c>
      <c r="FG80" s="443" t="s">
        <v>2122</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3" t="s">
        <v>2122</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3" t="s">
        <v>2122</v>
      </c>
      <c r="FX80" s="443" t="s">
        <v>2122</v>
      </c>
      <c r="FY80" s="45">
        <f t="shared" si="177"/>
        <v>0.62318840579710144</v>
      </c>
      <c r="FZ80" s="45">
        <f t="shared" si="177"/>
        <v>0.62566844919786091</v>
      </c>
      <c r="GA80" s="443" t="s">
        <v>2122</v>
      </c>
      <c r="GB80" s="443" t="s">
        <v>2122</v>
      </c>
      <c r="GC80" s="443" t="s">
        <v>2122</v>
      </c>
      <c r="GD80" s="443" t="s">
        <v>2122</v>
      </c>
      <c r="GE80" s="443" t="s">
        <v>2122</v>
      </c>
      <c r="GF80" s="443" t="s">
        <v>2122</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2271</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2272</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2273</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2274</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2275</v>
      </c>
      <c r="EZ85" s="45">
        <f>DP85/BY4</f>
        <v>0.72388059701492546</v>
      </c>
      <c r="FA85" s="45">
        <f t="shared" si="186"/>
        <v>0.75304878048780488</v>
      </c>
      <c r="FB85" s="45">
        <f t="shared" si="186"/>
        <v>0.72388059701492546</v>
      </c>
      <c r="FC85" s="45">
        <f t="shared" si="186"/>
        <v>0.73569482288828347</v>
      </c>
      <c r="FD85" s="443" t="s">
        <v>2122</v>
      </c>
      <c r="FE85" s="45">
        <f t="shared" si="186"/>
        <v>0.77499999999999991</v>
      </c>
      <c r="FF85" s="443" t="s">
        <v>2122</v>
      </c>
      <c r="FG85" s="443" t="s">
        <v>2122</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3" t="s">
        <v>2122</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3" t="s">
        <v>2122</v>
      </c>
      <c r="FX85" s="443" t="s">
        <v>2122</v>
      </c>
      <c r="FY85" s="45">
        <f t="shared" si="186"/>
        <v>0.80676328502415462</v>
      </c>
      <c r="FZ85" s="45">
        <f t="shared" si="186"/>
        <v>0.82887700534759357</v>
      </c>
      <c r="GA85" s="443" t="s">
        <v>2122</v>
      </c>
      <c r="GB85" s="443" t="s">
        <v>2122</v>
      </c>
      <c r="GC85" s="443" t="s">
        <v>2122</v>
      </c>
      <c r="GD85" s="443" t="s">
        <v>2122</v>
      </c>
      <c r="GE85" s="443" t="s">
        <v>2122</v>
      </c>
      <c r="GF85" s="443" t="s">
        <v>2122</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2276</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2277</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2278</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3" t="s">
        <v>2122</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2279</v>
      </c>
      <c r="EZ89" s="519">
        <f t="shared" ref="EZ89:EZ106" si="210">DP89/BY3</f>
        <v>1</v>
      </c>
      <c r="FA89" s="519">
        <f t="shared" ref="FA89:GF98" si="211">DQ89/BZ3</f>
        <v>1</v>
      </c>
      <c r="FB89" s="519">
        <f t="shared" si="211"/>
        <v>1</v>
      </c>
      <c r="FC89" s="519">
        <f t="shared" si="211"/>
        <v>1</v>
      </c>
      <c r="FD89" s="519">
        <f t="shared" si="211"/>
        <v>1</v>
      </c>
      <c r="FE89" s="519">
        <f t="shared" si="211"/>
        <v>1</v>
      </c>
      <c r="FF89" s="519">
        <f t="shared" si="211"/>
        <v>1</v>
      </c>
      <c r="FG89" s="519">
        <f t="shared" si="211"/>
        <v>1</v>
      </c>
      <c r="FH89" s="519">
        <f t="shared" si="211"/>
        <v>1</v>
      </c>
      <c r="FI89" s="519">
        <f t="shared" si="211"/>
        <v>1</v>
      </c>
      <c r="FJ89" s="519">
        <f t="shared" si="211"/>
        <v>1</v>
      </c>
      <c r="FK89" s="519">
        <f t="shared" si="211"/>
        <v>1</v>
      </c>
      <c r="FL89" s="519">
        <f t="shared" si="211"/>
        <v>1</v>
      </c>
      <c r="FM89" s="519">
        <f t="shared" si="211"/>
        <v>1</v>
      </c>
      <c r="FN89" s="519">
        <f t="shared" si="211"/>
        <v>1</v>
      </c>
      <c r="FO89" s="519">
        <f t="shared" si="211"/>
        <v>1</v>
      </c>
      <c r="FP89" s="519">
        <f t="shared" si="211"/>
        <v>1</v>
      </c>
      <c r="FQ89" s="519">
        <f t="shared" si="211"/>
        <v>1</v>
      </c>
      <c r="FR89" s="519">
        <f t="shared" si="211"/>
        <v>1</v>
      </c>
      <c r="FS89" s="519">
        <f t="shared" si="211"/>
        <v>1</v>
      </c>
      <c r="FT89" s="519">
        <f t="shared" si="211"/>
        <v>1</v>
      </c>
      <c r="FU89" s="519">
        <f t="shared" si="211"/>
        <v>1</v>
      </c>
      <c r="FV89" s="519">
        <f t="shared" si="211"/>
        <v>1</v>
      </c>
      <c r="FW89" s="519">
        <f t="shared" si="211"/>
        <v>1</v>
      </c>
      <c r="FX89" s="519">
        <f t="shared" si="211"/>
        <v>1</v>
      </c>
      <c r="FY89" s="519">
        <f t="shared" si="211"/>
        <v>1</v>
      </c>
      <c r="FZ89" s="519">
        <f t="shared" si="211"/>
        <v>1</v>
      </c>
      <c r="GA89" s="519">
        <f t="shared" si="211"/>
        <v>1</v>
      </c>
      <c r="GB89" s="519">
        <f t="shared" si="211"/>
        <v>1</v>
      </c>
      <c r="GC89" s="519">
        <f t="shared" si="211"/>
        <v>1</v>
      </c>
      <c r="GD89" s="519">
        <f t="shared" si="211"/>
        <v>1</v>
      </c>
      <c r="GE89" s="519">
        <f t="shared" si="211"/>
        <v>1</v>
      </c>
      <c r="GF89" s="519">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2280</v>
      </c>
      <c r="EZ90" s="519">
        <f t="shared" si="210"/>
        <v>1</v>
      </c>
      <c r="FA90" s="519">
        <f t="shared" si="211"/>
        <v>1</v>
      </c>
      <c r="FB90" s="519">
        <f t="shared" si="211"/>
        <v>1</v>
      </c>
      <c r="FC90" s="519">
        <f t="shared" si="211"/>
        <v>1</v>
      </c>
      <c r="FD90" s="443" t="s">
        <v>2122</v>
      </c>
      <c r="FE90" s="519">
        <f t="shared" si="211"/>
        <v>1</v>
      </c>
      <c r="FF90" s="443" t="s">
        <v>2122</v>
      </c>
      <c r="FG90" s="443" t="s">
        <v>2122</v>
      </c>
      <c r="FH90" s="519">
        <f t="shared" si="211"/>
        <v>1</v>
      </c>
      <c r="FI90" s="519">
        <f t="shared" si="211"/>
        <v>1</v>
      </c>
      <c r="FJ90" s="519">
        <f t="shared" si="211"/>
        <v>1</v>
      </c>
      <c r="FK90" s="519">
        <f t="shared" si="211"/>
        <v>1</v>
      </c>
      <c r="FL90" s="519">
        <f t="shared" si="211"/>
        <v>1</v>
      </c>
      <c r="FM90" s="519">
        <f t="shared" si="211"/>
        <v>1</v>
      </c>
      <c r="FN90" s="519">
        <f t="shared" si="211"/>
        <v>1</v>
      </c>
      <c r="FO90" s="443" t="s">
        <v>2122</v>
      </c>
      <c r="FP90" s="519">
        <f t="shared" si="211"/>
        <v>1</v>
      </c>
      <c r="FQ90" s="519">
        <f t="shared" si="211"/>
        <v>1</v>
      </c>
      <c r="FR90" s="519">
        <f t="shared" si="211"/>
        <v>1</v>
      </c>
      <c r="FS90" s="519">
        <f t="shared" si="211"/>
        <v>1</v>
      </c>
      <c r="FT90" s="519">
        <f t="shared" si="211"/>
        <v>1</v>
      </c>
      <c r="FU90" s="519">
        <f t="shared" si="211"/>
        <v>1</v>
      </c>
      <c r="FV90" s="519">
        <f t="shared" si="211"/>
        <v>1</v>
      </c>
      <c r="FW90" s="443" t="s">
        <v>2122</v>
      </c>
      <c r="FX90" s="443" t="s">
        <v>2122</v>
      </c>
      <c r="FY90" s="519">
        <f t="shared" si="211"/>
        <v>1</v>
      </c>
      <c r="FZ90" s="519">
        <f t="shared" si="211"/>
        <v>1</v>
      </c>
      <c r="GA90" s="443" t="s">
        <v>2122</v>
      </c>
      <c r="GB90" s="443" t="s">
        <v>2122</v>
      </c>
      <c r="GC90" s="443" t="s">
        <v>2122</v>
      </c>
      <c r="GD90" s="443" t="s">
        <v>2122</v>
      </c>
      <c r="GE90" s="443" t="s">
        <v>2122</v>
      </c>
      <c r="GF90" s="443" t="s">
        <v>2122</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2281</v>
      </c>
      <c r="EZ91" s="519">
        <f t="shared" si="210"/>
        <v>1</v>
      </c>
      <c r="FA91" s="519">
        <f t="shared" si="211"/>
        <v>1</v>
      </c>
      <c r="FB91" s="519">
        <f t="shared" si="211"/>
        <v>1</v>
      </c>
      <c r="FC91" s="519">
        <f t="shared" si="211"/>
        <v>1</v>
      </c>
      <c r="FD91" s="519">
        <f t="shared" si="211"/>
        <v>1</v>
      </c>
      <c r="FE91" s="519">
        <f t="shared" si="211"/>
        <v>1</v>
      </c>
      <c r="FF91" s="519">
        <f t="shared" si="211"/>
        <v>1</v>
      </c>
      <c r="FG91" s="519">
        <f t="shared" si="211"/>
        <v>1</v>
      </c>
      <c r="FH91" s="519">
        <f t="shared" si="211"/>
        <v>1</v>
      </c>
      <c r="FI91" s="519">
        <f t="shared" si="211"/>
        <v>1</v>
      </c>
      <c r="FJ91" s="519">
        <f t="shared" si="211"/>
        <v>1</v>
      </c>
      <c r="FK91" s="519">
        <f t="shared" si="211"/>
        <v>1</v>
      </c>
      <c r="FL91" s="519">
        <f t="shared" si="211"/>
        <v>1</v>
      </c>
      <c r="FM91" s="519">
        <f t="shared" si="211"/>
        <v>1</v>
      </c>
      <c r="FN91" s="519">
        <f t="shared" si="211"/>
        <v>1</v>
      </c>
      <c r="FO91" s="519">
        <f t="shared" si="211"/>
        <v>1</v>
      </c>
      <c r="FP91" s="519">
        <f t="shared" si="211"/>
        <v>1</v>
      </c>
      <c r="FQ91" s="519">
        <f t="shared" si="211"/>
        <v>1</v>
      </c>
      <c r="FR91" s="519">
        <f t="shared" si="211"/>
        <v>1</v>
      </c>
      <c r="FS91" s="519">
        <f t="shared" si="211"/>
        <v>1</v>
      </c>
      <c r="FT91" s="519">
        <f t="shared" si="211"/>
        <v>1</v>
      </c>
      <c r="FU91" s="519">
        <f t="shared" si="211"/>
        <v>1</v>
      </c>
      <c r="FV91" s="519">
        <f t="shared" si="211"/>
        <v>1</v>
      </c>
      <c r="FW91" s="519">
        <f t="shared" si="211"/>
        <v>1</v>
      </c>
      <c r="FX91" s="519">
        <f t="shared" si="211"/>
        <v>1</v>
      </c>
      <c r="FY91" s="519">
        <f t="shared" si="211"/>
        <v>1</v>
      </c>
      <c r="FZ91" s="519">
        <f t="shared" si="211"/>
        <v>1</v>
      </c>
      <c r="GA91" s="519">
        <f t="shared" si="211"/>
        <v>1</v>
      </c>
      <c r="GB91" s="519">
        <f t="shared" si="211"/>
        <v>1</v>
      </c>
      <c r="GC91" s="519">
        <f t="shared" si="211"/>
        <v>1</v>
      </c>
      <c r="GD91" s="519">
        <f t="shared" si="211"/>
        <v>1</v>
      </c>
      <c r="GE91" s="519">
        <f t="shared" si="211"/>
        <v>1</v>
      </c>
      <c r="GF91" s="519">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2282</v>
      </c>
      <c r="EZ92" s="519">
        <f t="shared" si="210"/>
        <v>1</v>
      </c>
      <c r="FA92" s="519">
        <f t="shared" si="211"/>
        <v>1</v>
      </c>
      <c r="FB92" s="519">
        <f t="shared" si="211"/>
        <v>1</v>
      </c>
      <c r="FC92" s="519">
        <f t="shared" si="211"/>
        <v>1</v>
      </c>
      <c r="FD92" s="519">
        <f t="shared" si="211"/>
        <v>1</v>
      </c>
      <c r="FE92" s="519">
        <f t="shared" si="211"/>
        <v>1</v>
      </c>
      <c r="FF92" s="519">
        <f t="shared" si="211"/>
        <v>1</v>
      </c>
      <c r="FG92" s="519">
        <f t="shared" si="211"/>
        <v>1</v>
      </c>
      <c r="FH92" s="519">
        <f t="shared" si="211"/>
        <v>1</v>
      </c>
      <c r="FI92" s="519">
        <f t="shared" si="211"/>
        <v>1</v>
      </c>
      <c r="FJ92" s="519">
        <f t="shared" si="211"/>
        <v>1</v>
      </c>
      <c r="FK92" s="519">
        <f t="shared" si="211"/>
        <v>1</v>
      </c>
      <c r="FL92" s="519">
        <f t="shared" si="211"/>
        <v>1</v>
      </c>
      <c r="FM92" s="519">
        <f t="shared" si="211"/>
        <v>1</v>
      </c>
      <c r="FN92" s="519">
        <f t="shared" si="211"/>
        <v>1</v>
      </c>
      <c r="FO92" s="519">
        <f t="shared" si="211"/>
        <v>1</v>
      </c>
      <c r="FP92" s="519">
        <f t="shared" si="211"/>
        <v>1</v>
      </c>
      <c r="FQ92" s="519">
        <f t="shared" si="211"/>
        <v>1</v>
      </c>
      <c r="FR92" s="519">
        <f t="shared" si="211"/>
        <v>1</v>
      </c>
      <c r="FS92" s="519">
        <f t="shared" si="211"/>
        <v>1</v>
      </c>
      <c r="FT92" s="519">
        <f t="shared" si="211"/>
        <v>1</v>
      </c>
      <c r="FU92" s="519">
        <f t="shared" si="211"/>
        <v>1</v>
      </c>
      <c r="FV92" s="519">
        <f t="shared" si="211"/>
        <v>1</v>
      </c>
      <c r="FW92" s="519">
        <f t="shared" si="211"/>
        <v>1</v>
      </c>
      <c r="FX92" s="519">
        <f t="shared" si="211"/>
        <v>1</v>
      </c>
      <c r="FY92" s="519">
        <f t="shared" si="211"/>
        <v>1</v>
      </c>
      <c r="FZ92" s="519">
        <f t="shared" si="211"/>
        <v>1</v>
      </c>
      <c r="GA92" s="519">
        <f t="shared" si="211"/>
        <v>1</v>
      </c>
      <c r="GB92" s="519">
        <f t="shared" si="211"/>
        <v>1</v>
      </c>
      <c r="GC92" s="519">
        <f t="shared" si="211"/>
        <v>1</v>
      </c>
      <c r="GD92" s="519">
        <f t="shared" si="211"/>
        <v>1</v>
      </c>
      <c r="GE92" s="519">
        <f t="shared" si="211"/>
        <v>1</v>
      </c>
      <c r="GF92" s="519">
        <f t="shared" si="211"/>
        <v>1</v>
      </c>
    </row>
    <row r="93" spans="117:188">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2283</v>
      </c>
      <c r="EZ93" s="519">
        <f t="shared" si="210"/>
        <v>1</v>
      </c>
      <c r="FA93" s="519">
        <f t="shared" si="211"/>
        <v>1</v>
      </c>
      <c r="FB93" s="519">
        <f t="shared" si="211"/>
        <v>1</v>
      </c>
      <c r="FC93" s="519">
        <f t="shared" si="211"/>
        <v>1</v>
      </c>
      <c r="FD93" s="519">
        <f t="shared" si="211"/>
        <v>1</v>
      </c>
      <c r="FE93" s="519">
        <f t="shared" si="211"/>
        <v>1</v>
      </c>
      <c r="FF93" s="519">
        <f t="shared" si="211"/>
        <v>1</v>
      </c>
      <c r="FG93" s="519">
        <f t="shared" si="211"/>
        <v>1</v>
      </c>
      <c r="FH93" s="519">
        <f t="shared" si="211"/>
        <v>1</v>
      </c>
      <c r="FI93" s="519">
        <f t="shared" si="211"/>
        <v>1</v>
      </c>
      <c r="FJ93" s="519">
        <f t="shared" si="211"/>
        <v>1</v>
      </c>
      <c r="FK93" s="443" t="s">
        <v>2122</v>
      </c>
      <c r="FL93" s="519">
        <f t="shared" si="211"/>
        <v>1</v>
      </c>
      <c r="FM93" s="519">
        <f t="shared" si="211"/>
        <v>1</v>
      </c>
      <c r="FN93" s="519">
        <f t="shared" si="211"/>
        <v>1</v>
      </c>
      <c r="FO93" s="519">
        <f t="shared" si="211"/>
        <v>1</v>
      </c>
      <c r="FP93" s="519">
        <f t="shared" si="211"/>
        <v>1</v>
      </c>
      <c r="FQ93" s="519">
        <f t="shared" si="211"/>
        <v>1</v>
      </c>
      <c r="FR93" s="519">
        <f t="shared" si="211"/>
        <v>1</v>
      </c>
      <c r="FS93" s="519">
        <f t="shared" si="211"/>
        <v>1</v>
      </c>
      <c r="FT93" s="519">
        <f t="shared" si="211"/>
        <v>1</v>
      </c>
      <c r="FU93" s="519">
        <f t="shared" si="211"/>
        <v>1</v>
      </c>
      <c r="FV93" s="519">
        <f t="shared" si="211"/>
        <v>1</v>
      </c>
      <c r="FW93" s="519">
        <f t="shared" si="211"/>
        <v>1</v>
      </c>
      <c r="FX93" s="519">
        <f t="shared" si="211"/>
        <v>1</v>
      </c>
      <c r="FY93" s="519">
        <f t="shared" si="211"/>
        <v>1</v>
      </c>
      <c r="FZ93" s="519">
        <f t="shared" si="211"/>
        <v>1</v>
      </c>
      <c r="GA93" s="519">
        <f t="shared" si="211"/>
        <v>1</v>
      </c>
      <c r="GB93" s="519">
        <f t="shared" si="211"/>
        <v>1</v>
      </c>
      <c r="GC93" s="519">
        <f t="shared" si="211"/>
        <v>1</v>
      </c>
      <c r="GD93" s="519">
        <f t="shared" si="211"/>
        <v>1</v>
      </c>
      <c r="GE93" s="519">
        <f t="shared" si="211"/>
        <v>1</v>
      </c>
      <c r="GF93" s="519">
        <f t="shared" si="211"/>
        <v>1</v>
      </c>
    </row>
    <row r="94" spans="117:188">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2284</v>
      </c>
      <c r="EZ94" s="519">
        <f t="shared" si="210"/>
        <v>1</v>
      </c>
      <c r="FA94" s="519">
        <f t="shared" si="211"/>
        <v>1</v>
      </c>
      <c r="FB94" s="519">
        <f t="shared" si="211"/>
        <v>1</v>
      </c>
      <c r="FC94" s="519">
        <f t="shared" si="211"/>
        <v>1</v>
      </c>
      <c r="FD94" s="519">
        <f t="shared" si="211"/>
        <v>1</v>
      </c>
      <c r="FE94" s="519">
        <f t="shared" si="211"/>
        <v>1</v>
      </c>
      <c r="FF94" s="519">
        <f t="shared" si="211"/>
        <v>1</v>
      </c>
      <c r="FG94" s="519">
        <f t="shared" si="211"/>
        <v>1</v>
      </c>
      <c r="FH94" s="519">
        <f t="shared" si="211"/>
        <v>1</v>
      </c>
      <c r="FI94" s="519">
        <f t="shared" si="211"/>
        <v>1</v>
      </c>
      <c r="FJ94" s="519">
        <f t="shared" si="211"/>
        <v>1</v>
      </c>
      <c r="FK94" s="443" t="s">
        <v>2122</v>
      </c>
      <c r="FL94" s="519">
        <f t="shared" si="211"/>
        <v>1</v>
      </c>
      <c r="FM94" s="519">
        <f t="shared" si="211"/>
        <v>1</v>
      </c>
      <c r="FN94" s="519">
        <f t="shared" si="211"/>
        <v>1</v>
      </c>
      <c r="FO94" s="519">
        <f t="shared" si="211"/>
        <v>1</v>
      </c>
      <c r="FP94" s="519">
        <f t="shared" si="211"/>
        <v>1</v>
      </c>
      <c r="FQ94" s="519">
        <f t="shared" si="211"/>
        <v>1</v>
      </c>
      <c r="FR94" s="519">
        <f t="shared" si="211"/>
        <v>1</v>
      </c>
      <c r="FS94" s="519">
        <f t="shared" si="211"/>
        <v>1</v>
      </c>
      <c r="FT94" s="519">
        <f t="shared" si="211"/>
        <v>1</v>
      </c>
      <c r="FU94" s="519">
        <f t="shared" si="211"/>
        <v>1</v>
      </c>
      <c r="FV94" s="519">
        <f t="shared" si="211"/>
        <v>1</v>
      </c>
      <c r="FW94" s="519">
        <f t="shared" si="211"/>
        <v>1</v>
      </c>
      <c r="FX94" s="519">
        <f t="shared" si="211"/>
        <v>1</v>
      </c>
      <c r="FY94" s="519">
        <f t="shared" si="211"/>
        <v>1</v>
      </c>
      <c r="FZ94" s="519">
        <f t="shared" si="211"/>
        <v>1</v>
      </c>
      <c r="GA94" s="519">
        <f t="shared" si="211"/>
        <v>1</v>
      </c>
      <c r="GB94" s="519">
        <f t="shared" si="211"/>
        <v>1</v>
      </c>
      <c r="GC94" s="519">
        <f t="shared" si="211"/>
        <v>1</v>
      </c>
      <c r="GD94" s="519">
        <f t="shared" si="211"/>
        <v>1</v>
      </c>
      <c r="GE94" s="519">
        <f t="shared" si="211"/>
        <v>1</v>
      </c>
      <c r="GF94" s="519">
        <f t="shared" si="211"/>
        <v>1</v>
      </c>
    </row>
    <row r="95" spans="117:188">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2285</v>
      </c>
      <c r="EZ95" s="519">
        <f t="shared" si="210"/>
        <v>1</v>
      </c>
      <c r="FA95" s="519">
        <f t="shared" si="211"/>
        <v>1</v>
      </c>
      <c r="FB95" s="519">
        <f t="shared" si="211"/>
        <v>1</v>
      </c>
      <c r="FC95" s="519">
        <f t="shared" si="211"/>
        <v>1</v>
      </c>
      <c r="FD95" s="443" t="s">
        <v>2122</v>
      </c>
      <c r="FE95" s="519">
        <f t="shared" si="211"/>
        <v>1</v>
      </c>
      <c r="FF95" s="443" t="s">
        <v>2122</v>
      </c>
      <c r="FG95" s="519" t="e">
        <f t="shared" si="211"/>
        <v>#VALUE!</v>
      </c>
      <c r="FH95" s="519">
        <f t="shared" si="211"/>
        <v>1</v>
      </c>
      <c r="FI95" s="519">
        <f t="shared" si="211"/>
        <v>1</v>
      </c>
      <c r="FJ95" s="519">
        <f t="shared" si="211"/>
        <v>1</v>
      </c>
      <c r="FK95" s="443" t="s">
        <v>2122</v>
      </c>
      <c r="FL95" s="519">
        <f t="shared" si="211"/>
        <v>1</v>
      </c>
      <c r="FM95" s="519">
        <f t="shared" si="211"/>
        <v>1</v>
      </c>
      <c r="FN95" s="519">
        <f t="shared" si="211"/>
        <v>1</v>
      </c>
      <c r="FO95" s="443" t="s">
        <v>2122</v>
      </c>
      <c r="FP95" s="519">
        <f t="shared" si="211"/>
        <v>1</v>
      </c>
      <c r="FQ95" s="519">
        <f t="shared" si="211"/>
        <v>1</v>
      </c>
      <c r="FR95" s="519">
        <f t="shared" si="211"/>
        <v>1</v>
      </c>
      <c r="FS95" s="519">
        <f t="shared" si="211"/>
        <v>1</v>
      </c>
      <c r="FT95" s="519">
        <f t="shared" si="211"/>
        <v>1</v>
      </c>
      <c r="FU95" s="519">
        <f t="shared" si="211"/>
        <v>1</v>
      </c>
      <c r="FV95" s="519">
        <f t="shared" si="211"/>
        <v>1</v>
      </c>
      <c r="FW95" s="443" t="s">
        <v>2122</v>
      </c>
      <c r="FX95" s="443" t="s">
        <v>2122</v>
      </c>
      <c r="FY95" s="519">
        <f t="shared" si="211"/>
        <v>1</v>
      </c>
      <c r="FZ95" s="519">
        <f t="shared" si="211"/>
        <v>1</v>
      </c>
      <c r="GA95" s="443" t="s">
        <v>2122</v>
      </c>
      <c r="GB95" s="443" t="s">
        <v>2122</v>
      </c>
      <c r="GC95" s="443" t="s">
        <v>2122</v>
      </c>
      <c r="GD95" s="443" t="s">
        <v>2122</v>
      </c>
      <c r="GE95" s="443" t="s">
        <v>2122</v>
      </c>
      <c r="GF95" s="443" t="s">
        <v>2122</v>
      </c>
    </row>
    <row r="96" spans="117:188">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2286</v>
      </c>
      <c r="EZ96" s="519">
        <f t="shared" si="210"/>
        <v>1</v>
      </c>
      <c r="FA96" s="519">
        <f t="shared" si="211"/>
        <v>1</v>
      </c>
      <c r="FB96" s="519">
        <f t="shared" si="211"/>
        <v>1</v>
      </c>
      <c r="FC96" s="519">
        <f t="shared" si="211"/>
        <v>1</v>
      </c>
      <c r="FD96" s="443" t="s">
        <v>2122</v>
      </c>
      <c r="FE96" s="519">
        <f t="shared" si="211"/>
        <v>1</v>
      </c>
      <c r="FF96" s="443" t="s">
        <v>2122</v>
      </c>
      <c r="FG96" s="519" t="e">
        <f t="shared" si="211"/>
        <v>#VALUE!</v>
      </c>
      <c r="FH96" s="519">
        <f t="shared" si="211"/>
        <v>1</v>
      </c>
      <c r="FI96" s="519">
        <f t="shared" si="211"/>
        <v>1</v>
      </c>
      <c r="FJ96" s="519">
        <f t="shared" si="211"/>
        <v>1</v>
      </c>
      <c r="FK96" s="443" t="s">
        <v>2122</v>
      </c>
      <c r="FL96" s="519">
        <f t="shared" si="211"/>
        <v>1</v>
      </c>
      <c r="FM96" s="519">
        <f t="shared" si="211"/>
        <v>1</v>
      </c>
      <c r="FN96" s="519">
        <f t="shared" si="211"/>
        <v>1</v>
      </c>
      <c r="FO96" s="443" t="s">
        <v>2122</v>
      </c>
      <c r="FP96" s="519">
        <f t="shared" si="211"/>
        <v>1</v>
      </c>
      <c r="FQ96" s="519">
        <f t="shared" si="211"/>
        <v>1</v>
      </c>
      <c r="FR96" s="519">
        <f t="shared" si="211"/>
        <v>1</v>
      </c>
      <c r="FS96" s="519">
        <f t="shared" si="211"/>
        <v>1</v>
      </c>
      <c r="FT96" s="519">
        <f t="shared" si="211"/>
        <v>1</v>
      </c>
      <c r="FU96" s="519">
        <f t="shared" si="211"/>
        <v>1</v>
      </c>
      <c r="FV96" s="519">
        <f t="shared" si="211"/>
        <v>1</v>
      </c>
      <c r="FW96" s="443" t="s">
        <v>2122</v>
      </c>
      <c r="FX96" s="443" t="s">
        <v>2122</v>
      </c>
      <c r="FY96" s="519">
        <f t="shared" si="211"/>
        <v>1</v>
      </c>
      <c r="FZ96" s="519">
        <f t="shared" si="211"/>
        <v>1</v>
      </c>
      <c r="GA96" s="443" t="s">
        <v>2122</v>
      </c>
      <c r="GB96" s="443" t="s">
        <v>2122</v>
      </c>
      <c r="GC96" s="443" t="s">
        <v>2122</v>
      </c>
      <c r="GD96" s="443" t="s">
        <v>2122</v>
      </c>
      <c r="GE96" s="443" t="s">
        <v>2122</v>
      </c>
      <c r="GF96" s="443" t="s">
        <v>2122</v>
      </c>
    </row>
    <row r="97" spans="117:188">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2287</v>
      </c>
      <c r="EZ97" s="519">
        <f t="shared" si="210"/>
        <v>1</v>
      </c>
      <c r="FA97" s="519">
        <f t="shared" si="211"/>
        <v>1</v>
      </c>
      <c r="FB97" s="519">
        <f t="shared" si="211"/>
        <v>1</v>
      </c>
      <c r="FC97" s="519">
        <f t="shared" si="211"/>
        <v>1</v>
      </c>
      <c r="FD97" s="519">
        <f t="shared" si="211"/>
        <v>1</v>
      </c>
      <c r="FE97" s="519">
        <f t="shared" si="211"/>
        <v>1</v>
      </c>
      <c r="FF97" s="519">
        <f t="shared" si="211"/>
        <v>1</v>
      </c>
      <c r="FG97" s="519">
        <f t="shared" si="211"/>
        <v>1</v>
      </c>
      <c r="FH97" s="519">
        <f t="shared" si="211"/>
        <v>1</v>
      </c>
      <c r="FI97" s="519">
        <f t="shared" si="211"/>
        <v>1</v>
      </c>
      <c r="FJ97" s="519">
        <f t="shared" si="211"/>
        <v>1</v>
      </c>
      <c r="FK97" s="443" t="s">
        <v>2122</v>
      </c>
      <c r="FL97" s="519">
        <f t="shared" si="211"/>
        <v>1</v>
      </c>
      <c r="FM97" s="519">
        <f t="shared" si="211"/>
        <v>1</v>
      </c>
      <c r="FN97" s="519">
        <f t="shared" si="211"/>
        <v>1</v>
      </c>
      <c r="FO97" s="519">
        <f t="shared" si="211"/>
        <v>1</v>
      </c>
      <c r="FP97" s="519">
        <f t="shared" si="211"/>
        <v>1</v>
      </c>
      <c r="FQ97" s="519">
        <f t="shared" si="211"/>
        <v>1</v>
      </c>
      <c r="FR97" s="519">
        <f t="shared" si="211"/>
        <v>1</v>
      </c>
      <c r="FS97" s="519">
        <f t="shared" si="211"/>
        <v>1</v>
      </c>
      <c r="FT97" s="519">
        <f t="shared" si="211"/>
        <v>1</v>
      </c>
      <c r="FU97" s="519">
        <f t="shared" si="211"/>
        <v>1</v>
      </c>
      <c r="FV97" s="519">
        <f t="shared" si="211"/>
        <v>1</v>
      </c>
      <c r="FW97" s="519">
        <f t="shared" si="211"/>
        <v>1</v>
      </c>
      <c r="FX97" s="519">
        <f t="shared" si="211"/>
        <v>1</v>
      </c>
      <c r="FY97" s="519">
        <f t="shared" si="211"/>
        <v>1</v>
      </c>
      <c r="FZ97" s="519">
        <f t="shared" si="211"/>
        <v>1</v>
      </c>
      <c r="GA97" s="519">
        <f t="shared" si="211"/>
        <v>1</v>
      </c>
      <c r="GB97" s="519">
        <f t="shared" si="211"/>
        <v>1</v>
      </c>
      <c r="GC97" s="519">
        <f t="shared" si="211"/>
        <v>1</v>
      </c>
      <c r="GD97" s="519">
        <f t="shared" si="211"/>
        <v>1</v>
      </c>
      <c r="GE97" s="519">
        <f t="shared" si="211"/>
        <v>1</v>
      </c>
      <c r="GF97" s="519">
        <f t="shared" si="211"/>
        <v>1</v>
      </c>
    </row>
    <row r="98" spans="117:188">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2288</v>
      </c>
      <c r="EZ98" s="519">
        <f t="shared" si="210"/>
        <v>1</v>
      </c>
      <c r="FA98" s="519">
        <f t="shared" si="211"/>
        <v>1</v>
      </c>
      <c r="FB98" s="519">
        <f t="shared" si="211"/>
        <v>1</v>
      </c>
      <c r="FC98" s="519">
        <f t="shared" si="211"/>
        <v>1</v>
      </c>
      <c r="FD98" s="443" t="s">
        <v>2122</v>
      </c>
      <c r="FE98" s="519">
        <f t="shared" si="211"/>
        <v>1</v>
      </c>
      <c r="FF98" s="443" t="s">
        <v>2122</v>
      </c>
      <c r="FG98" s="519" t="e">
        <f t="shared" si="211"/>
        <v>#VALUE!</v>
      </c>
      <c r="FH98" s="519">
        <f t="shared" si="211"/>
        <v>1</v>
      </c>
      <c r="FI98" s="519">
        <f t="shared" ref="FI98:FZ98" si="221">DY98/CH12</f>
        <v>1</v>
      </c>
      <c r="FJ98" s="519">
        <f t="shared" si="221"/>
        <v>1</v>
      </c>
      <c r="FK98" s="443" t="s">
        <v>2122</v>
      </c>
      <c r="FL98" s="519">
        <f t="shared" si="221"/>
        <v>1</v>
      </c>
      <c r="FM98" s="519">
        <f t="shared" si="221"/>
        <v>1</v>
      </c>
      <c r="FN98" s="519">
        <f t="shared" si="221"/>
        <v>1</v>
      </c>
      <c r="FO98" s="443" t="s">
        <v>2122</v>
      </c>
      <c r="FP98" s="519">
        <f t="shared" si="221"/>
        <v>1</v>
      </c>
      <c r="FQ98" s="519">
        <f t="shared" si="221"/>
        <v>1</v>
      </c>
      <c r="FR98" s="519">
        <f t="shared" si="221"/>
        <v>1</v>
      </c>
      <c r="FS98" s="519">
        <f t="shared" si="221"/>
        <v>1</v>
      </c>
      <c r="FT98" s="519">
        <f t="shared" si="221"/>
        <v>1</v>
      </c>
      <c r="FU98" s="519">
        <f t="shared" si="221"/>
        <v>1</v>
      </c>
      <c r="FV98" s="519">
        <f t="shared" si="221"/>
        <v>1</v>
      </c>
      <c r="FW98" s="443" t="s">
        <v>2122</v>
      </c>
      <c r="FX98" s="443" t="s">
        <v>2122</v>
      </c>
      <c r="FY98" s="519">
        <f t="shared" si="221"/>
        <v>1</v>
      </c>
      <c r="FZ98" s="519">
        <f t="shared" si="221"/>
        <v>1</v>
      </c>
      <c r="GA98" s="443" t="s">
        <v>2122</v>
      </c>
      <c r="GB98" s="443" t="s">
        <v>2122</v>
      </c>
      <c r="GC98" s="443" t="s">
        <v>2122</v>
      </c>
      <c r="GD98" s="443" t="s">
        <v>2122</v>
      </c>
      <c r="GE98" s="443" t="s">
        <v>2122</v>
      </c>
      <c r="GF98" s="443" t="s">
        <v>2122</v>
      </c>
    </row>
    <row r="99" spans="117:188">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2289</v>
      </c>
      <c r="EZ99" s="519">
        <f t="shared" si="210"/>
        <v>1</v>
      </c>
      <c r="FA99" s="519">
        <f t="shared" ref="FA99:GF106" si="224">DQ99/BZ13</f>
        <v>1</v>
      </c>
      <c r="FB99" s="519">
        <f t="shared" si="224"/>
        <v>1</v>
      </c>
      <c r="FC99" s="519">
        <f t="shared" si="224"/>
        <v>1</v>
      </c>
      <c r="FD99" s="519">
        <f t="shared" si="224"/>
        <v>1</v>
      </c>
      <c r="FE99" s="519">
        <f t="shared" si="224"/>
        <v>1</v>
      </c>
      <c r="FF99" s="519">
        <f t="shared" si="224"/>
        <v>1</v>
      </c>
      <c r="FG99" s="519">
        <f t="shared" si="224"/>
        <v>1</v>
      </c>
      <c r="FH99" s="519">
        <f t="shared" si="224"/>
        <v>1</v>
      </c>
      <c r="FI99" s="519">
        <f t="shared" si="224"/>
        <v>1</v>
      </c>
      <c r="FJ99" s="519">
        <f t="shared" si="224"/>
        <v>1</v>
      </c>
      <c r="FK99" s="443" t="s">
        <v>2122</v>
      </c>
      <c r="FL99" s="519">
        <f t="shared" si="224"/>
        <v>1</v>
      </c>
      <c r="FM99" s="519">
        <f t="shared" si="224"/>
        <v>1</v>
      </c>
      <c r="FN99" s="519">
        <f t="shared" si="224"/>
        <v>1</v>
      </c>
      <c r="FO99" s="519">
        <f t="shared" si="224"/>
        <v>1</v>
      </c>
      <c r="FP99" s="519">
        <f t="shared" si="224"/>
        <v>1</v>
      </c>
      <c r="FQ99" s="519">
        <f t="shared" si="224"/>
        <v>1</v>
      </c>
      <c r="FR99" s="519">
        <f t="shared" si="224"/>
        <v>1</v>
      </c>
      <c r="FS99" s="519">
        <f t="shared" si="224"/>
        <v>1</v>
      </c>
      <c r="FT99" s="519">
        <f t="shared" si="224"/>
        <v>1</v>
      </c>
      <c r="FU99" s="519">
        <f t="shared" si="224"/>
        <v>1</v>
      </c>
      <c r="FV99" s="519">
        <f t="shared" si="224"/>
        <v>1</v>
      </c>
      <c r="FW99" s="519">
        <f t="shared" si="224"/>
        <v>1</v>
      </c>
      <c r="FX99" s="519">
        <f t="shared" si="224"/>
        <v>1</v>
      </c>
      <c r="FY99" s="519">
        <f t="shared" si="224"/>
        <v>1</v>
      </c>
      <c r="FZ99" s="519">
        <f t="shared" si="224"/>
        <v>1</v>
      </c>
      <c r="GA99" s="519">
        <f t="shared" si="224"/>
        <v>1</v>
      </c>
      <c r="GB99" s="519">
        <f t="shared" si="224"/>
        <v>1</v>
      </c>
      <c r="GC99" s="519">
        <f t="shared" si="224"/>
        <v>1</v>
      </c>
      <c r="GD99" s="519">
        <f t="shared" si="224"/>
        <v>1</v>
      </c>
      <c r="GE99" s="519">
        <f t="shared" si="224"/>
        <v>1</v>
      </c>
      <c r="GF99" s="519">
        <f t="shared" si="224"/>
        <v>1</v>
      </c>
    </row>
    <row r="100" spans="117:188">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2290</v>
      </c>
      <c r="EZ100" s="519">
        <f t="shared" si="210"/>
        <v>1</v>
      </c>
      <c r="FA100" s="519">
        <f t="shared" si="224"/>
        <v>1</v>
      </c>
      <c r="FB100" s="519">
        <f t="shared" si="224"/>
        <v>1</v>
      </c>
      <c r="FC100" s="519">
        <f t="shared" si="224"/>
        <v>1</v>
      </c>
      <c r="FD100" s="519">
        <f t="shared" si="224"/>
        <v>1</v>
      </c>
      <c r="FE100" s="519">
        <f t="shared" si="224"/>
        <v>1</v>
      </c>
      <c r="FF100" s="519">
        <f t="shared" si="224"/>
        <v>1</v>
      </c>
      <c r="FG100" s="519">
        <f t="shared" si="224"/>
        <v>1</v>
      </c>
      <c r="FH100" s="519">
        <f t="shared" si="224"/>
        <v>1</v>
      </c>
      <c r="FI100" s="519">
        <f t="shared" si="224"/>
        <v>1</v>
      </c>
      <c r="FJ100" s="519">
        <f t="shared" si="224"/>
        <v>1</v>
      </c>
      <c r="FK100" s="443" t="s">
        <v>2122</v>
      </c>
      <c r="FL100" s="519">
        <f t="shared" si="224"/>
        <v>1</v>
      </c>
      <c r="FM100" s="519">
        <f t="shared" si="224"/>
        <v>1</v>
      </c>
      <c r="FN100" s="519">
        <f t="shared" si="224"/>
        <v>1</v>
      </c>
      <c r="FO100" s="519">
        <f t="shared" si="224"/>
        <v>1</v>
      </c>
      <c r="FP100" s="519">
        <f t="shared" si="224"/>
        <v>1</v>
      </c>
      <c r="FQ100" s="519">
        <f t="shared" si="224"/>
        <v>1</v>
      </c>
      <c r="FR100" s="519">
        <f t="shared" si="224"/>
        <v>1</v>
      </c>
      <c r="FS100" s="519">
        <f t="shared" si="224"/>
        <v>1</v>
      </c>
      <c r="FT100" s="519">
        <f t="shared" si="224"/>
        <v>1</v>
      </c>
      <c r="FU100" s="519">
        <f t="shared" si="224"/>
        <v>1</v>
      </c>
      <c r="FV100" s="519">
        <f t="shared" si="224"/>
        <v>1</v>
      </c>
      <c r="FW100" s="519">
        <f t="shared" si="224"/>
        <v>1</v>
      </c>
      <c r="FX100" s="519">
        <f t="shared" si="224"/>
        <v>1</v>
      </c>
      <c r="FY100" s="519">
        <f t="shared" si="224"/>
        <v>1</v>
      </c>
      <c r="FZ100" s="519">
        <f t="shared" si="224"/>
        <v>1</v>
      </c>
      <c r="GA100" s="519">
        <f t="shared" si="224"/>
        <v>1</v>
      </c>
      <c r="GB100" s="519">
        <f t="shared" si="224"/>
        <v>1</v>
      </c>
      <c r="GC100" s="519">
        <f t="shared" si="224"/>
        <v>1</v>
      </c>
      <c r="GD100" s="519">
        <f t="shared" si="224"/>
        <v>1</v>
      </c>
      <c r="GE100" s="519">
        <f t="shared" si="224"/>
        <v>1</v>
      </c>
      <c r="GF100" s="519">
        <f t="shared" si="224"/>
        <v>1</v>
      </c>
    </row>
    <row r="101" spans="117:188">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2291</v>
      </c>
      <c r="EZ101" s="519">
        <f t="shared" si="210"/>
        <v>1</v>
      </c>
      <c r="FA101" s="519">
        <f t="shared" si="224"/>
        <v>1</v>
      </c>
      <c r="FB101" s="519">
        <f t="shared" si="224"/>
        <v>1</v>
      </c>
      <c r="FC101" s="519">
        <f t="shared" si="224"/>
        <v>1</v>
      </c>
      <c r="FD101" s="443" t="s">
        <v>2122</v>
      </c>
      <c r="FE101" s="519">
        <f t="shared" si="224"/>
        <v>1</v>
      </c>
      <c r="FF101" s="443" t="s">
        <v>2122</v>
      </c>
      <c r="FG101" s="519" t="e">
        <f t="shared" si="224"/>
        <v>#VALUE!</v>
      </c>
      <c r="FH101" s="519">
        <f t="shared" si="224"/>
        <v>1</v>
      </c>
      <c r="FI101" s="519">
        <f t="shared" si="224"/>
        <v>1</v>
      </c>
      <c r="FJ101" s="519">
        <f t="shared" si="224"/>
        <v>1</v>
      </c>
      <c r="FK101" s="443" t="s">
        <v>2122</v>
      </c>
      <c r="FL101" s="519">
        <f t="shared" si="224"/>
        <v>1</v>
      </c>
      <c r="FM101" s="519">
        <f t="shared" si="224"/>
        <v>1</v>
      </c>
      <c r="FN101" s="519">
        <f t="shared" si="224"/>
        <v>1</v>
      </c>
      <c r="FO101" s="443" t="s">
        <v>2122</v>
      </c>
      <c r="FP101" s="519">
        <f t="shared" si="224"/>
        <v>1</v>
      </c>
      <c r="FQ101" s="519">
        <f t="shared" si="224"/>
        <v>1</v>
      </c>
      <c r="FR101" s="519">
        <f t="shared" si="224"/>
        <v>1</v>
      </c>
      <c r="FS101" s="519">
        <f t="shared" si="224"/>
        <v>1</v>
      </c>
      <c r="FT101" s="519">
        <f t="shared" si="224"/>
        <v>1</v>
      </c>
      <c r="FU101" s="519">
        <f t="shared" si="224"/>
        <v>1</v>
      </c>
      <c r="FV101" s="519">
        <f t="shared" si="224"/>
        <v>1</v>
      </c>
      <c r="FW101" s="443" t="s">
        <v>2122</v>
      </c>
      <c r="FX101" s="443" t="s">
        <v>2122</v>
      </c>
      <c r="FY101" s="519">
        <f t="shared" si="224"/>
        <v>1</v>
      </c>
      <c r="FZ101" s="519">
        <f t="shared" si="224"/>
        <v>1</v>
      </c>
      <c r="GA101" s="443" t="s">
        <v>2122</v>
      </c>
      <c r="GB101" s="443" t="s">
        <v>2122</v>
      </c>
      <c r="GC101" s="443" t="s">
        <v>2122</v>
      </c>
      <c r="GD101" s="443" t="s">
        <v>2122</v>
      </c>
      <c r="GE101" s="443" t="s">
        <v>2122</v>
      </c>
      <c r="GF101" s="443" t="s">
        <v>2122</v>
      </c>
    </row>
    <row r="102" spans="117:188">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2292</v>
      </c>
      <c r="EZ102" s="519">
        <f t="shared" si="210"/>
        <v>1</v>
      </c>
      <c r="FA102" s="519">
        <f t="shared" si="224"/>
        <v>1</v>
      </c>
      <c r="FB102" s="519">
        <f t="shared" si="224"/>
        <v>1</v>
      </c>
      <c r="FC102" s="519">
        <f t="shared" si="224"/>
        <v>1</v>
      </c>
      <c r="FD102" s="519">
        <f t="shared" si="224"/>
        <v>1</v>
      </c>
      <c r="FE102" s="519">
        <f t="shared" si="224"/>
        <v>1</v>
      </c>
      <c r="FF102" s="519">
        <f t="shared" si="224"/>
        <v>1</v>
      </c>
      <c r="FG102" s="519">
        <f t="shared" si="224"/>
        <v>1</v>
      </c>
      <c r="FH102" s="519">
        <f t="shared" si="224"/>
        <v>1</v>
      </c>
      <c r="FI102" s="519">
        <f t="shared" si="224"/>
        <v>1</v>
      </c>
      <c r="FJ102" s="519">
        <f t="shared" si="224"/>
        <v>1</v>
      </c>
      <c r="FK102" s="443" t="s">
        <v>2122</v>
      </c>
      <c r="FL102" s="519">
        <f t="shared" si="224"/>
        <v>1</v>
      </c>
      <c r="FM102" s="519">
        <f t="shared" si="224"/>
        <v>1</v>
      </c>
      <c r="FN102" s="519">
        <f t="shared" si="224"/>
        <v>1</v>
      </c>
      <c r="FO102" s="519">
        <f t="shared" si="224"/>
        <v>1</v>
      </c>
      <c r="FP102" s="519">
        <f t="shared" si="224"/>
        <v>1</v>
      </c>
      <c r="FQ102" s="519">
        <f t="shared" si="224"/>
        <v>1</v>
      </c>
      <c r="FR102" s="519">
        <f t="shared" si="224"/>
        <v>1</v>
      </c>
      <c r="FS102" s="519">
        <f t="shared" si="224"/>
        <v>1</v>
      </c>
      <c r="FT102" s="519">
        <f t="shared" si="224"/>
        <v>1</v>
      </c>
      <c r="FU102" s="519">
        <f t="shared" si="224"/>
        <v>1</v>
      </c>
      <c r="FV102" s="519">
        <f t="shared" si="224"/>
        <v>1</v>
      </c>
      <c r="FW102" s="519">
        <f t="shared" si="224"/>
        <v>1</v>
      </c>
      <c r="FX102" s="519">
        <f t="shared" si="224"/>
        <v>1</v>
      </c>
      <c r="FY102" s="519">
        <f t="shared" si="224"/>
        <v>1</v>
      </c>
      <c r="FZ102" s="519">
        <f t="shared" si="224"/>
        <v>1</v>
      </c>
      <c r="GA102" s="519">
        <f t="shared" si="224"/>
        <v>1</v>
      </c>
      <c r="GB102" s="519">
        <f t="shared" si="224"/>
        <v>1</v>
      </c>
      <c r="GC102" s="519">
        <f t="shared" si="224"/>
        <v>1</v>
      </c>
      <c r="GD102" s="519">
        <f t="shared" si="224"/>
        <v>1</v>
      </c>
      <c r="GE102" s="519">
        <f t="shared" si="224"/>
        <v>1</v>
      </c>
      <c r="GF102" s="519">
        <f t="shared" si="224"/>
        <v>1</v>
      </c>
    </row>
    <row r="103" spans="117:188">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2293</v>
      </c>
      <c r="EZ103" s="519">
        <f t="shared" si="210"/>
        <v>1</v>
      </c>
      <c r="FA103" s="519">
        <f t="shared" si="224"/>
        <v>1</v>
      </c>
      <c r="FB103" s="519">
        <f t="shared" si="224"/>
        <v>1</v>
      </c>
      <c r="FC103" s="519">
        <f t="shared" si="224"/>
        <v>1</v>
      </c>
      <c r="FD103" s="519">
        <f t="shared" si="224"/>
        <v>1</v>
      </c>
      <c r="FE103" s="519">
        <f t="shared" si="224"/>
        <v>1</v>
      </c>
      <c r="FF103" s="519">
        <f t="shared" si="224"/>
        <v>1</v>
      </c>
      <c r="FG103" s="519">
        <f t="shared" si="224"/>
        <v>1</v>
      </c>
      <c r="FH103" s="519">
        <f t="shared" si="224"/>
        <v>1</v>
      </c>
      <c r="FI103" s="519">
        <f t="shared" si="224"/>
        <v>1</v>
      </c>
      <c r="FJ103" s="519">
        <f t="shared" si="224"/>
        <v>1</v>
      </c>
      <c r="FK103" s="443" t="s">
        <v>2122</v>
      </c>
      <c r="FL103" s="519">
        <f t="shared" si="224"/>
        <v>1</v>
      </c>
      <c r="FM103" s="519">
        <f t="shared" si="224"/>
        <v>1</v>
      </c>
      <c r="FN103" s="519">
        <f t="shared" si="224"/>
        <v>1</v>
      </c>
      <c r="FO103" s="519">
        <f t="shared" si="224"/>
        <v>1</v>
      </c>
      <c r="FP103" s="519">
        <f t="shared" si="224"/>
        <v>1</v>
      </c>
      <c r="FQ103" s="519">
        <f t="shared" si="224"/>
        <v>1</v>
      </c>
      <c r="FR103" s="519">
        <f t="shared" si="224"/>
        <v>1</v>
      </c>
      <c r="FS103" s="519">
        <f t="shared" si="224"/>
        <v>1</v>
      </c>
      <c r="FT103" s="519">
        <f t="shared" si="224"/>
        <v>1</v>
      </c>
      <c r="FU103" s="519">
        <f t="shared" si="224"/>
        <v>1</v>
      </c>
      <c r="FV103" s="519">
        <f t="shared" si="224"/>
        <v>1</v>
      </c>
      <c r="FW103" s="519">
        <f t="shared" si="224"/>
        <v>1</v>
      </c>
      <c r="FX103" s="519">
        <f t="shared" si="224"/>
        <v>1</v>
      </c>
      <c r="FY103" s="519">
        <f t="shared" si="224"/>
        <v>1</v>
      </c>
      <c r="FZ103" s="519">
        <f t="shared" si="224"/>
        <v>1</v>
      </c>
      <c r="GA103" s="519">
        <f t="shared" si="224"/>
        <v>1</v>
      </c>
      <c r="GB103" s="519">
        <f t="shared" si="224"/>
        <v>1</v>
      </c>
      <c r="GC103" s="519">
        <f t="shared" si="224"/>
        <v>1</v>
      </c>
      <c r="GD103" s="519">
        <f t="shared" si="224"/>
        <v>1</v>
      </c>
      <c r="GE103" s="519">
        <f t="shared" si="224"/>
        <v>1</v>
      </c>
      <c r="GF103" s="519">
        <f t="shared" si="224"/>
        <v>1</v>
      </c>
    </row>
    <row r="104" spans="117:188">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2294</v>
      </c>
      <c r="EZ104" s="519">
        <f t="shared" si="210"/>
        <v>1</v>
      </c>
      <c r="FA104" s="519">
        <f t="shared" si="224"/>
        <v>1</v>
      </c>
      <c r="FB104" s="519">
        <f t="shared" si="224"/>
        <v>1</v>
      </c>
      <c r="FC104" s="519">
        <f t="shared" si="224"/>
        <v>1</v>
      </c>
      <c r="FD104" s="443" t="s">
        <v>2122</v>
      </c>
      <c r="FE104" s="519">
        <f t="shared" si="224"/>
        <v>1</v>
      </c>
      <c r="FF104" s="443" t="s">
        <v>2122</v>
      </c>
      <c r="FG104" s="519" t="e">
        <f t="shared" si="224"/>
        <v>#VALUE!</v>
      </c>
      <c r="FH104" s="519">
        <f t="shared" si="224"/>
        <v>1</v>
      </c>
      <c r="FI104" s="519">
        <f t="shared" si="224"/>
        <v>1</v>
      </c>
      <c r="FJ104" s="519">
        <f t="shared" si="224"/>
        <v>1</v>
      </c>
      <c r="FK104" s="443" t="s">
        <v>2122</v>
      </c>
      <c r="FL104" s="519">
        <f t="shared" si="224"/>
        <v>1</v>
      </c>
      <c r="FM104" s="519">
        <f t="shared" si="224"/>
        <v>1</v>
      </c>
      <c r="FN104" s="519">
        <f t="shared" si="224"/>
        <v>1</v>
      </c>
      <c r="FO104" s="443" t="s">
        <v>2122</v>
      </c>
      <c r="FP104" s="519">
        <f t="shared" si="224"/>
        <v>1</v>
      </c>
      <c r="FQ104" s="519">
        <f t="shared" si="224"/>
        <v>1</v>
      </c>
      <c r="FR104" s="519">
        <f t="shared" si="224"/>
        <v>1</v>
      </c>
      <c r="FS104" s="519">
        <f t="shared" si="224"/>
        <v>1</v>
      </c>
      <c r="FT104" s="519">
        <f t="shared" si="224"/>
        <v>1</v>
      </c>
      <c r="FU104" s="519">
        <f t="shared" si="224"/>
        <v>1</v>
      </c>
      <c r="FV104" s="519">
        <f t="shared" si="224"/>
        <v>1</v>
      </c>
      <c r="FW104" s="443" t="s">
        <v>2122</v>
      </c>
      <c r="FX104" s="443" t="s">
        <v>2122</v>
      </c>
      <c r="FY104" s="519">
        <f t="shared" si="224"/>
        <v>1</v>
      </c>
      <c r="FZ104" s="519">
        <f t="shared" si="224"/>
        <v>1</v>
      </c>
      <c r="GA104" s="443" t="s">
        <v>2122</v>
      </c>
      <c r="GB104" s="443" t="s">
        <v>2122</v>
      </c>
      <c r="GC104" s="443" t="s">
        <v>2122</v>
      </c>
      <c r="GD104" s="443" t="s">
        <v>2122</v>
      </c>
      <c r="GE104" s="443" t="s">
        <v>2122</v>
      </c>
      <c r="GF104" s="443" t="s">
        <v>2122</v>
      </c>
    </row>
    <row r="105" spans="117:188">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2295</v>
      </c>
      <c r="EZ105" s="519">
        <f t="shared" si="210"/>
        <v>1</v>
      </c>
      <c r="FA105" s="519">
        <f t="shared" si="224"/>
        <v>1</v>
      </c>
      <c r="FB105" s="519">
        <f t="shared" si="224"/>
        <v>1</v>
      </c>
      <c r="FC105" s="519">
        <f t="shared" si="224"/>
        <v>1</v>
      </c>
      <c r="FD105" s="519">
        <f t="shared" si="224"/>
        <v>1</v>
      </c>
      <c r="FE105" s="519">
        <f t="shared" si="224"/>
        <v>1</v>
      </c>
      <c r="FF105" s="519">
        <f t="shared" si="224"/>
        <v>1</v>
      </c>
      <c r="FG105" s="519">
        <f t="shared" si="224"/>
        <v>1</v>
      </c>
      <c r="FH105" s="519">
        <f t="shared" si="224"/>
        <v>1</v>
      </c>
      <c r="FI105" s="519">
        <f t="shared" si="224"/>
        <v>1</v>
      </c>
      <c r="FJ105" s="519">
        <f t="shared" si="224"/>
        <v>1</v>
      </c>
      <c r="FK105" s="443" t="s">
        <v>2122</v>
      </c>
      <c r="FL105" s="519">
        <f t="shared" si="224"/>
        <v>1</v>
      </c>
      <c r="FM105" s="519">
        <f t="shared" si="224"/>
        <v>1</v>
      </c>
      <c r="FN105" s="519">
        <f t="shared" si="224"/>
        <v>1</v>
      </c>
      <c r="FO105" s="519">
        <f t="shared" si="224"/>
        <v>1</v>
      </c>
      <c r="FP105" s="519">
        <f t="shared" si="224"/>
        <v>1</v>
      </c>
      <c r="FQ105" s="519">
        <f t="shared" si="224"/>
        <v>1</v>
      </c>
      <c r="FR105" s="519">
        <f t="shared" si="224"/>
        <v>1</v>
      </c>
      <c r="FS105" s="519">
        <f t="shared" si="224"/>
        <v>1</v>
      </c>
      <c r="FT105" s="519">
        <f t="shared" si="224"/>
        <v>1</v>
      </c>
      <c r="FU105" s="519">
        <f t="shared" si="224"/>
        <v>1</v>
      </c>
      <c r="FV105" s="519">
        <f t="shared" si="224"/>
        <v>1</v>
      </c>
      <c r="FW105" s="519">
        <f t="shared" si="224"/>
        <v>1</v>
      </c>
      <c r="FX105" s="519">
        <f t="shared" si="224"/>
        <v>1</v>
      </c>
      <c r="FY105" s="519">
        <f t="shared" si="224"/>
        <v>1</v>
      </c>
      <c r="FZ105" s="519">
        <f t="shared" si="224"/>
        <v>1</v>
      </c>
      <c r="GA105" s="519">
        <f t="shared" si="224"/>
        <v>1</v>
      </c>
      <c r="GB105" s="519">
        <f t="shared" si="224"/>
        <v>1</v>
      </c>
      <c r="GC105" s="519">
        <f t="shared" si="224"/>
        <v>1</v>
      </c>
      <c r="GD105" s="519">
        <f t="shared" si="224"/>
        <v>1</v>
      </c>
      <c r="GE105" s="519">
        <f t="shared" si="224"/>
        <v>1</v>
      </c>
      <c r="GF105" s="519">
        <f t="shared" si="224"/>
        <v>1</v>
      </c>
    </row>
    <row r="106" spans="117:188">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2296</v>
      </c>
      <c r="EZ106" s="519">
        <f t="shared" si="210"/>
        <v>1</v>
      </c>
      <c r="FA106" s="519">
        <f t="shared" si="224"/>
        <v>1</v>
      </c>
      <c r="FB106" s="519">
        <f t="shared" si="224"/>
        <v>1</v>
      </c>
      <c r="FC106" s="519">
        <f t="shared" si="224"/>
        <v>1</v>
      </c>
      <c r="FD106" s="519">
        <f t="shared" si="224"/>
        <v>1</v>
      </c>
      <c r="FE106" s="519">
        <f t="shared" si="224"/>
        <v>1</v>
      </c>
      <c r="FF106" s="519">
        <f t="shared" si="224"/>
        <v>1</v>
      </c>
      <c r="FG106" s="519">
        <f t="shared" si="224"/>
        <v>1</v>
      </c>
      <c r="FH106" s="519">
        <f t="shared" si="224"/>
        <v>1</v>
      </c>
      <c r="FI106" s="519">
        <f t="shared" si="224"/>
        <v>1</v>
      </c>
      <c r="FJ106" s="519">
        <f t="shared" si="224"/>
        <v>1</v>
      </c>
      <c r="FK106" s="443" t="s">
        <v>2122</v>
      </c>
      <c r="FL106" s="519">
        <f t="shared" si="224"/>
        <v>1</v>
      </c>
      <c r="FM106" s="519">
        <f t="shared" si="224"/>
        <v>1</v>
      </c>
      <c r="FN106" s="519">
        <f t="shared" si="224"/>
        <v>1</v>
      </c>
      <c r="FO106" s="519">
        <f t="shared" si="224"/>
        <v>1</v>
      </c>
      <c r="FP106" s="519">
        <f t="shared" si="224"/>
        <v>1</v>
      </c>
      <c r="FQ106" s="519">
        <f t="shared" si="224"/>
        <v>1</v>
      </c>
      <c r="FR106" s="519">
        <f t="shared" si="224"/>
        <v>1</v>
      </c>
      <c r="FS106" s="519">
        <f t="shared" si="224"/>
        <v>1</v>
      </c>
      <c r="FT106" s="519">
        <f t="shared" si="224"/>
        <v>1</v>
      </c>
      <c r="FU106" s="519">
        <f t="shared" si="224"/>
        <v>1</v>
      </c>
      <c r="FV106" s="519">
        <f t="shared" si="224"/>
        <v>1</v>
      </c>
      <c r="FW106" s="519">
        <f t="shared" si="224"/>
        <v>1</v>
      </c>
      <c r="FX106" s="519">
        <f t="shared" si="224"/>
        <v>1</v>
      </c>
      <c r="FY106" s="519">
        <f t="shared" si="224"/>
        <v>1</v>
      </c>
      <c r="FZ106" s="519">
        <f t="shared" si="224"/>
        <v>1</v>
      </c>
      <c r="GA106" s="519">
        <f t="shared" si="224"/>
        <v>1</v>
      </c>
      <c r="GB106" s="519">
        <f t="shared" si="224"/>
        <v>1</v>
      </c>
      <c r="GC106" s="519">
        <f t="shared" si="224"/>
        <v>1</v>
      </c>
      <c r="GD106" s="519">
        <f t="shared" si="224"/>
        <v>1</v>
      </c>
      <c r="GE106" s="519">
        <f t="shared" si="224"/>
        <v>1</v>
      </c>
      <c r="GF106" s="519">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2025-07-07T07:06:12Z</dcterms:created>
  <dcterms:modified xsi:type="dcterms:W3CDTF">2025-07-18T04:29:23Z</dcterms:modified>
</cp:coreProperties>
</file>