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V:\選挙)事務局\01各年度\令和７年度\03市議選\06立候補関係\04届出書類等作成支援システム\HP掲載\"/>
    </mc:Choice>
  </mc:AlternateContent>
  <xr:revisionPtr revIDLastSave="0" documentId="13_ncr:1_{3D899B0D-5C19-4054-9054-2AE6E023640E}" xr6:coauthVersionLast="47" xr6:coauthVersionMax="47" xr10:uidLastSave="{00000000-0000-0000-0000-000000000000}"/>
  <bookViews>
    <workbookView xWindow="1155" yWindow="1020" windowWidth="25020" windowHeight="14325" tabRatio="921" xr2:uid="{00000000-000D-0000-FFFF-FFFF00000000}"/>
  </bookViews>
  <sheets>
    <sheet name="入力_立候補" sheetId="3" r:id="rId1"/>
    <sheet name="立候補届出書" sheetId="9" r:id="rId2"/>
    <sheet name="宣誓書" sheetId="10" r:id="rId3"/>
    <sheet name="代理人証明書" sheetId="11" r:id="rId4"/>
    <sheet name="通称認定申請書" sheetId="12" r:id="rId5"/>
    <sheet name="入力_その他" sheetId="4" r:id="rId6"/>
    <sheet name="連絡場所届" sheetId="13" r:id="rId7"/>
    <sheet name="選挙事務所" sheetId="14" r:id="rId8"/>
    <sheet name="出納責任者" sheetId="15" r:id="rId9"/>
    <sheet name="選挙立会人届出" sheetId="16" r:id="rId10"/>
    <sheet name="選挙立会人承諾" sheetId="17" r:id="rId11"/>
    <sheet name="報酬支給" sheetId="18" r:id="rId12"/>
    <sheet name="選挙公報" sheetId="19" r:id="rId13"/>
    <sheet name="選管入力用" sheetId="51" r:id="rId14"/>
    <sheet name="入力データ" sheetId="52" state="hidden" r:id="rId15"/>
  </sheets>
  <definedNames>
    <definedName name="_xlnm.Print_Area" localSheetId="8">出納責任者!$A$1:$N$22</definedName>
    <definedName name="_xlnm.Print_Area" localSheetId="2">宣誓書!$A$1:$N$17</definedName>
    <definedName name="_xlnm.Print_Area" localSheetId="12">選挙公報!$A$1:$M$35</definedName>
    <definedName name="_xlnm.Print_Area" localSheetId="7">選挙事務所!$A$1:$N$19</definedName>
    <definedName name="_xlnm.Print_Area" localSheetId="10">選挙立会人承諾!$A$1:$N$20</definedName>
    <definedName name="_xlnm.Print_Area" localSheetId="9">選挙立会人届出!$A$1:$N$22</definedName>
    <definedName name="_xlnm.Print_Area" localSheetId="3">代理人証明書!$A$1:$N$18</definedName>
    <definedName name="_xlnm.Print_Area" localSheetId="4">通称認定申請書!$A$1:$N$22</definedName>
    <definedName name="_xlnm.Print_Area" localSheetId="5">入力_その他!$A$1:$G$31</definedName>
    <definedName name="_xlnm.Print_Area" localSheetId="0">入力_立候補!$A$1:$G$23</definedName>
    <definedName name="_xlnm.Print_Area" localSheetId="11">報酬支給!$A$1:$N$59</definedName>
    <definedName name="_xlnm.Print_Area" localSheetId="1">立候補届出書!$A$1:$N$20</definedName>
    <definedName name="_xlnm.Print_Area" localSheetId="6">連絡場所届!$A$1:$N$18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9" l="1"/>
  <c r="B37" i="52"/>
  <c r="B38" i="52"/>
  <c r="B39" i="52"/>
  <c r="B36" i="52"/>
  <c r="B18" i="52"/>
  <c r="E6" i="13" l="1"/>
  <c r="B35" i="52" l="1"/>
  <c r="B34" i="52"/>
  <c r="B33" i="52"/>
  <c r="B32" i="52"/>
  <c r="B31" i="52"/>
  <c r="B30" i="52"/>
  <c r="B29" i="52"/>
  <c r="B28" i="52"/>
  <c r="B27" i="52"/>
  <c r="B26" i="52"/>
  <c r="B25" i="52"/>
  <c r="B24" i="52"/>
  <c r="B23" i="52"/>
  <c r="B22" i="52"/>
  <c r="B21" i="52"/>
  <c r="B20" i="52"/>
  <c r="B19" i="52"/>
  <c r="B17" i="52"/>
  <c r="B16" i="52"/>
  <c r="B15" i="52"/>
  <c r="B14" i="52"/>
  <c r="B13" i="52"/>
  <c r="B12" i="52"/>
  <c r="B11" i="52"/>
  <c r="B10" i="52"/>
  <c r="B9" i="52"/>
  <c r="B8" i="52"/>
  <c r="B7" i="52"/>
  <c r="B6" i="52"/>
  <c r="B5" i="52"/>
  <c r="B4" i="52"/>
  <c r="B3" i="52"/>
  <c r="B2" i="52"/>
  <c r="B1" i="52"/>
  <c r="B21" i="51"/>
  <c r="B17" i="51"/>
  <c r="D32" i="19"/>
  <c r="D31" i="19"/>
  <c r="D30" i="19"/>
  <c r="D29" i="19"/>
  <c r="A15" i="19"/>
  <c r="J6" i="19"/>
  <c r="T21" i="18"/>
  <c r="T22" i="18" s="1"/>
  <c r="T23" i="18" s="1"/>
  <c r="T24" i="18" s="1"/>
  <c r="T25" i="18" s="1"/>
  <c r="T26" i="18" s="1"/>
  <c r="T27" i="18" s="1"/>
  <c r="C8" i="18"/>
  <c r="J5" i="18"/>
  <c r="B15" i="17"/>
  <c r="H12" i="17"/>
  <c r="H11" i="17"/>
  <c r="H10" i="17"/>
  <c r="J4" i="17"/>
  <c r="G19" i="16"/>
  <c r="G18" i="16"/>
  <c r="G17" i="16"/>
  <c r="G16" i="16"/>
  <c r="B13" i="16"/>
  <c r="I9" i="16"/>
  <c r="C7" i="16"/>
  <c r="B6" i="16"/>
  <c r="J4" i="16"/>
  <c r="D20" i="15"/>
  <c r="D19" i="15"/>
  <c r="D18" i="15"/>
  <c r="D17" i="15"/>
  <c r="K16" i="15"/>
  <c r="D16" i="15"/>
  <c r="D15" i="15"/>
  <c r="H13" i="15"/>
  <c r="D13" i="15"/>
  <c r="C4" i="15"/>
  <c r="J1" i="15"/>
  <c r="G14" i="14"/>
  <c r="E12" i="14"/>
  <c r="B11" i="14"/>
  <c r="B9" i="14"/>
  <c r="E6" i="14"/>
  <c r="E5" i="14"/>
  <c r="K4" i="14"/>
  <c r="E4" i="14"/>
  <c r="H17" i="13"/>
  <c r="G13" i="13"/>
  <c r="E11" i="13"/>
  <c r="B10" i="13"/>
  <c r="E7" i="13"/>
  <c r="J5" i="13"/>
  <c r="F5" i="13"/>
  <c r="C18" i="12"/>
  <c r="A17" i="12"/>
  <c r="I15" i="12"/>
  <c r="I14" i="12"/>
  <c r="I13" i="12"/>
  <c r="B12" i="12"/>
  <c r="B9" i="12"/>
  <c r="D7" i="12"/>
  <c r="D6" i="12"/>
  <c r="D5" i="12"/>
  <c r="D4" i="12"/>
  <c r="I17" i="11"/>
  <c r="B14" i="11"/>
  <c r="B9" i="11"/>
  <c r="H7" i="11"/>
  <c r="H6" i="11"/>
  <c r="H5" i="11"/>
  <c r="G16" i="10"/>
  <c r="G15" i="10"/>
  <c r="G14" i="10"/>
  <c r="A12" i="10"/>
  <c r="B5" i="10"/>
  <c r="C20" i="9"/>
  <c r="J19" i="9"/>
  <c r="B19" i="9"/>
  <c r="B18" i="9"/>
  <c r="D10" i="9"/>
  <c r="H9" i="9"/>
  <c r="D9" i="9"/>
  <c r="K8" i="9"/>
  <c r="D8" i="9"/>
  <c r="D7" i="9"/>
  <c r="J6" i="9"/>
  <c r="D6" i="9"/>
  <c r="D5" i="9"/>
  <c r="F4" i="9"/>
  <c r="M3" i="9"/>
  <c r="F3" i="9"/>
  <c r="A1" i="9"/>
  <c r="C6" i="4"/>
  <c r="J10" i="16" s="1"/>
  <c r="C5" i="4"/>
  <c r="G11" i="19" s="1"/>
  <c r="C4" i="4"/>
  <c r="H15" i="14" s="1"/>
  <c r="C3" i="4"/>
  <c r="G12" i="19" s="1"/>
  <c r="A1" i="4"/>
  <c r="B1" i="3"/>
  <c r="H14" i="13" l="1"/>
  <c r="E7" i="14"/>
  <c r="H15" i="13"/>
  <c r="K6" i="18"/>
  <c r="H16" i="14"/>
  <c r="H17" i="14"/>
  <c r="D14" i="15"/>
  <c r="H16" i="13"/>
  <c r="H7" i="15"/>
  <c r="G10" i="19"/>
  <c r="H8" i="15"/>
  <c r="C6" i="17"/>
  <c r="H9" i="15"/>
  <c r="J11" i="16"/>
  <c r="U21" i="18"/>
  <c r="U22" i="18" s="1"/>
  <c r="U23" i="18" s="1"/>
  <c r="U24" i="18" s="1"/>
  <c r="U25" i="18" s="1"/>
  <c r="U26" i="18" s="1"/>
  <c r="U27"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11" authorId="0" shapeId="0" xr:uid="{00000000-0006-0000-1100-000001000000}">
      <text>
        <r>
          <rPr>
            <sz val="11"/>
            <color theme="1"/>
            <rFont val="ＭＳ Ｐゴシック"/>
            <family val="3"/>
            <charset val="128"/>
            <scheme val="minor"/>
          </rPr>
          <t>性別を選んでください。</t>
        </r>
      </text>
    </comment>
    <comment ref="I11" authorId="0" shapeId="0" xr:uid="{00000000-0006-0000-1100-000002000000}">
      <text>
        <r>
          <rPr>
            <sz val="11"/>
            <color theme="1"/>
            <rFont val="ＭＳ Ｐゴシック"/>
            <family val="3"/>
            <charset val="128"/>
            <scheme val="minor"/>
          </rPr>
          <t>リストより選んでください。</t>
        </r>
      </text>
    </comment>
    <comment ref="K11" authorId="0" shapeId="0" xr:uid="{00000000-0006-0000-1100-000003000000}">
      <text>
        <r>
          <rPr>
            <sz val="11"/>
            <color theme="1"/>
            <rFont val="ＭＳ Ｐゴシック"/>
            <family val="3"/>
            <charset val="128"/>
            <scheme val="minor"/>
          </rPr>
          <t xml:space="preserve">日付をリストより選んでください。
</t>
        </r>
      </text>
    </comment>
    <comment ref="M11" authorId="0" shapeId="0" xr:uid="{00000000-0006-0000-1100-000004000000}">
      <text>
        <r>
          <rPr>
            <sz val="11"/>
            <color theme="1"/>
            <rFont val="ＭＳ Ｐゴシック"/>
            <family val="3"/>
            <charset val="128"/>
            <scheme val="minor"/>
          </rPr>
          <t xml:space="preserve">日付をリストより選んでください。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Windows ユーザー</author>
  </authors>
  <commentList>
    <comment ref="B2" authorId="0" shapeId="0" xr:uid="{00000000-0006-0000-3200-000001000000}">
      <text>
        <r>
          <rPr>
            <sz val="11"/>
            <color theme="1"/>
            <rFont val="ＭＳ Ｐゴシック"/>
            <family val="3"/>
            <charset val="128"/>
            <scheme val="minor"/>
          </rPr>
          <t xml:space="preserve">全角文字列で入力すること！！
</t>
        </r>
      </text>
    </comment>
    <comment ref="C2" authorId="1" shapeId="0" xr:uid="{F92AC040-7D88-45B1-90B6-F4D47BE32109}">
      <text>
        <r>
          <rPr>
            <b/>
            <sz val="9"/>
            <color indexed="81"/>
            <rFont val="MS P ゴシック"/>
            <family val="3"/>
            <charset val="128"/>
          </rPr>
          <t>数値データで入力</t>
        </r>
      </text>
    </comment>
    <comment ref="B3" authorId="0" shapeId="0" xr:uid="{00000000-0006-0000-3200-000002000000}">
      <text>
        <r>
          <rPr>
            <sz val="11"/>
            <color theme="1"/>
            <rFont val="ＭＳ Ｐゴシック"/>
            <family val="3"/>
            <charset val="128"/>
            <scheme val="minor"/>
          </rPr>
          <t xml:space="preserve">全角文字列で入力すること！！
</t>
        </r>
      </text>
    </comment>
    <comment ref="B10" authorId="0" shapeId="0" xr:uid="{00000000-0006-0000-3200-000003000000}">
      <text>
        <r>
          <rPr>
            <sz val="11"/>
            <color theme="1"/>
            <rFont val="ＭＳ Ｐゴシック"/>
            <family val="3"/>
            <charset val="128"/>
            <scheme val="minor"/>
          </rPr>
          <t>Pass：</t>
        </r>
      </text>
    </comment>
  </commentList>
</comments>
</file>

<file path=xl/sharedStrings.xml><?xml version="1.0" encoding="utf-8"?>
<sst xmlns="http://schemas.openxmlformats.org/spreadsheetml/2006/main" count="425" uniqueCount="271">
  <si>
    <t>No</t>
  </si>
  <si>
    <t>項　目</t>
  </si>
  <si>
    <t>注　意　事　項</t>
  </si>
  <si>
    <t>候補者氏名</t>
  </si>
  <si>
    <t>※戸籍抄本に記載された氏名を入力して下さい。
※旧漢字は、できるだけ常用漢字に置き換えて入力して下さい。</t>
  </si>
  <si>
    <t>候補者氏名(ふりがな)</t>
  </si>
  <si>
    <t>※住民票抄本に記載されたふりがな(ひらがな)を入力して下さい。</t>
  </si>
  <si>
    <t>候補者(性別)</t>
  </si>
  <si>
    <t>※住民票抄本に記載された性別を入力して下さい。</t>
  </si>
  <si>
    <t>候補者(本籍)</t>
  </si>
  <si>
    <t>※必ず都道府県名から入力して下さい。
※戸籍抄本に記載された本籍を入力して下さい。</t>
  </si>
  <si>
    <t>候補者(住所)</t>
  </si>
  <si>
    <t>※必ず都道府県名から入力して下さい。
※住民票抄本に記載された住所を入力してください。
※方書は下の段入力して下さい。</t>
  </si>
  <si>
    <t>候補者(住所方書)</t>
  </si>
  <si>
    <t>候補者(生年月日)</t>
  </si>
  <si>
    <t>※戸籍抄本に記載された生年月日を入力して下さい。</t>
  </si>
  <si>
    <t>候補者(党派)</t>
  </si>
  <si>
    <t>※党派証明書に記載された党派名を入力して下さい。
※無所属の場合は「無所属」と入力して下さい。</t>
  </si>
  <si>
    <t>候補者(職業)</t>
  </si>
  <si>
    <t>※役職・職名等詳細を具体的に入力してください。</t>
  </si>
  <si>
    <t>ウェブサイトのアドレス</t>
  </si>
  <si>
    <t>代理人氏名</t>
  </si>
  <si>
    <t>※立候補届出を代理人が行う場合には提出する必要があります。</t>
  </si>
  <si>
    <t>代理人住所</t>
  </si>
  <si>
    <t>※必ず都道府県名から入力して下さい。
※立候補届出を代理人が行う場合には提出する必要があります。
※方書は下の段に入力して下さい。</t>
  </si>
  <si>
    <t>代理人住所(方書)</t>
  </si>
  <si>
    <t>通　　称</t>
  </si>
  <si>
    <t>通称（ふりがな）</t>
  </si>
  <si>
    <t>候補者情報</t>
  </si>
  <si>
    <t>氏　　名</t>
  </si>
  <si>
    <t>住　　所</t>
  </si>
  <si>
    <t>住所（方書）</t>
  </si>
  <si>
    <t>党　　派</t>
  </si>
  <si>
    <t>電話番号</t>
  </si>
  <si>
    <t>責任者</t>
  </si>
  <si>
    <t>事務所住所</t>
  </si>
  <si>
    <t>事務所住所（方書）</t>
  </si>
  <si>
    <t>事務所設置日</t>
  </si>
  <si>
    <t>事務所電話番号</t>
  </si>
  <si>
    <t>リスト（異動事由）</t>
  </si>
  <si>
    <t>生年月日</t>
  </si>
  <si>
    <t>１　解任</t>
  </si>
  <si>
    <t>２　辞任</t>
  </si>
  <si>
    <t>職　　業</t>
  </si>
  <si>
    <t>３　その他</t>
  </si>
  <si>
    <t>午前</t>
  </si>
  <si>
    <t>午後</t>
  </si>
  <si>
    <t>届 出 日</t>
  </si>
  <si>
    <t>承 諾 日</t>
  </si>
  <si>
    <t>責任者氏名</t>
  </si>
  <si>
    <t>責任者住所</t>
  </si>
  <si>
    <t>責任者電話番号</t>
  </si>
  <si>
    <t>～</t>
  </si>
  <si>
    <t>自動車借入契約</t>
  </si>
  <si>
    <t>運転手雇用契約</t>
  </si>
  <si>
    <t>燃料供給契約</t>
  </si>
  <si>
    <t>男</t>
  </si>
  <si>
    <t>沖縄県那覇市銘苅二丁目○○番地○○号</t>
  </si>
  <si>
    <t>泉崎　士朗</t>
  </si>
  <si>
    <t>泉崎　花子</t>
  </si>
  <si>
    <t>那覇市泉崎一丁目○○番地○号</t>
  </si>
  <si>
    <t>那覇市壺川一丁目○番地○○号</t>
  </si>
  <si>
    <t>○○○○マンション３０３</t>
  </si>
  <si>
    <t>０８０-○○○○-○○○○</t>
  </si>
  <si>
    <t>(株)○○○○○○社　専務</t>
  </si>
  <si>
    <t>銘苅　誠一</t>
  </si>
  <si>
    <t>那覇市銘苅二丁目○番地○号</t>
  </si>
  <si>
    <t>○○○○○○アパート２０３</t>
  </si>
  <si>
    <t>候　補　者</t>
  </si>
  <si>
    <t>ふりがな</t>
  </si>
  <si>
    <t>性　別</t>
  </si>
  <si>
    <t>氏　　　名</t>
  </si>
  <si>
    <t>本　　　籍</t>
  </si>
  <si>
    <t>住　　　所</t>
  </si>
  <si>
    <t>（満</t>
  </si>
  <si>
    <t>歳）</t>
  </si>
  <si>
    <t>党　　　派</t>
  </si>
  <si>
    <t>職　業</t>
  </si>
  <si>
    <t>選　　　挙</t>
  </si>
  <si>
    <t>執行</t>
  </si>
  <si>
    <t>一のウェブサイト等
のアドレス</t>
  </si>
  <si>
    <t>添付書類</t>
  </si>
  <si>
    <t>1　供託証明書</t>
  </si>
  <si>
    <t xml:space="preserve">  6　通称認定申請書</t>
  </si>
  <si>
    <t>2　宣誓書</t>
  </si>
  <si>
    <t>3　所属党派(政治団体)証明書</t>
  </si>
  <si>
    <t>4　戸籍の謄本又は抄本</t>
  </si>
  <si>
    <t>5　住民票の謄本又は抄本</t>
  </si>
  <si>
    <t>上記のとおり関係書類を添えて立候補の届出をします。</t>
  </si>
  <si>
    <t>氏　名</t>
  </si>
  <si>
    <t>印</t>
  </si>
  <si>
    <t>選挙長</t>
  </si>
  <si>
    <t>様</t>
  </si>
  <si>
    <t>宣　　　誓　　　書</t>
  </si>
  <si>
    <t>立　候　補　届　出　代　理　人　証　明　書</t>
  </si>
  <si>
    <t>代 理 人</t>
  </si>
  <si>
    <t>通　称　認　定　申　請　書</t>
  </si>
  <si>
    <t>候 補 者 氏 名</t>
  </si>
  <si>
    <t>呼 称 ( 通 称 )</t>
  </si>
  <si>
    <t>備考：この申請書を提出するときは、あわせて当該呼称が戸籍簿に記載された氏名に代わるものとして広く通用していること</t>
  </si>
  <si>
    <t>　　　を証するに足りる資料を提出しなければならない。</t>
  </si>
  <si>
    <t>候 補 者 連 絡 場 所 届</t>
  </si>
  <si>
    <t>　選挙事務連絡のため責任者（２人）及び連絡場所を次の通り届け出ます。</t>
  </si>
  <si>
    <t>（１）</t>
  </si>
  <si>
    <t>（２）</t>
  </si>
  <si>
    <t>連絡場所</t>
  </si>
  <si>
    <t>那覇市選挙管理委員会委員長</t>
  </si>
  <si>
    <t>選 挙 事 務 所 設 置 届 ( 候 補 者 )</t>
  </si>
  <si>
    <t>１　選挙事務所所在地</t>
  </si>
  <si>
    <t>２　設　置　年　月　日</t>
  </si>
  <si>
    <t>３　候　補　者　氏　名</t>
  </si>
  <si>
    <t>那覇市選挙管理委員会</t>
  </si>
  <si>
    <t>委員長</t>
  </si>
  <si>
    <t>選 任 者</t>
  </si>
  <si>
    <t>出 納 責 任 者 選 任 届</t>
  </si>
  <si>
    <t>　次のとおり出納責任者を選任したので公職選挙法第１８０条第３項の規定により届出します。</t>
  </si>
  <si>
    <t>候  補  者</t>
  </si>
  <si>
    <t>出納責任者</t>
  </si>
  <si>
    <t>職　　　業</t>
  </si>
  <si>
    <t>生 年 月 日</t>
  </si>
  <si>
    <t>選任年月日</t>
  </si>
  <si>
    <t>備考：</t>
  </si>
  <si>
    <t>推薦届出者が届け出るときは、出納責任者の選任について候補者の承諾をえたことを証明する書面を添えてください。また、この場合に推薦届出者が数人あるときは、併せてその代表者であることを証明する書面も添えてください。</t>
  </si>
  <si>
    <t>選 挙 立 会 人 届 出 書</t>
  </si>
  <si>
    <t>党　派</t>
  </si>
  <si>
    <t>立会人となるべき者</t>
  </si>
  <si>
    <t>（記載上の注意）　この届出は、選挙期日の前日を第1日とし、逆算して第３日目に当たる日の午後５時までにしなければならない。</t>
  </si>
  <si>
    <t>選 挙 立 会 人 承 諾 書</t>
  </si>
  <si>
    <t>候補者</t>
  </si>
  <si>
    <t>（立会人）</t>
  </si>
  <si>
    <t>住　所</t>
  </si>
  <si>
    <t>報 酬 を 支 給 す る 者 の 届 出 書</t>
  </si>
  <si>
    <t>　公職選挙法第１９７条の２第５項の規定により報酬を支給する者を次のとおり届け出ます。</t>
  </si>
  <si>
    <t>年 齢</t>
  </si>
  <si>
    <t>性 別</t>
  </si>
  <si>
    <t>使用する者の別</t>
  </si>
  <si>
    <t>使 用 す る 期 間</t>
  </si>
  <si>
    <t>備 考</t>
  </si>
  <si>
    <t>リスト（性別）</t>
  </si>
  <si>
    <t>女</t>
  </si>
  <si>
    <t>リスト（使用する者の別）</t>
  </si>
  <si>
    <t>事務員</t>
  </si>
  <si>
    <t>車上運動員</t>
  </si>
  <si>
    <t>手話通訳者</t>
  </si>
  <si>
    <t>備考</t>
  </si>
  <si>
    <t>「使用する者の別」の欄には、選挙運動のために使用する事務員にあっては「事務員」と専ら公職選挙法第141条第１項の規定により選挙運動のために使用される自動車又は船舶の上における選挙運動のために使用する者にあっては「車上運動員」と、専ら手話通訳のために使用する者にあっては「手話通訳者」と記載するものとする。</t>
  </si>
  <si>
    <t>リスト（使用する期間）</t>
  </si>
  <si>
    <t>既に届け出た者につき、その者に係る使用する期間中、その者に代えて異なる者を届け出る場合においては、その旨を「備考」欄に記載するものとする。</t>
  </si>
  <si>
    <t>　　</t>
  </si>
  <si>
    <t>第１号様式(第２条関係)</t>
  </si>
  <si>
    <t>選　挙　公　報　掲　載　申　請　書</t>
  </si>
  <si>
    <t>那覇市選挙管理委員会委員長　　様</t>
  </si>
  <si>
    <t>記</t>
  </si>
  <si>
    <t>掲載文　別添のとおり</t>
  </si>
  <si>
    <t>写真　　別添のとおり</t>
  </si>
  <si>
    <t>上半身のもの。</t>
  </si>
  <si>
    <t>掲載文に貼り付けしないこと。</t>
  </si>
  <si>
    <t>連絡先責任者</t>
  </si>
  <si>
    <t>　備考　別添は、用紙による申請の場合には、掲載文正副2通及び写真2葉とする。</t>
  </si>
  <si>
    <t>選挙名</t>
  </si>
  <si>
    <t>選管入力フォーム</t>
  </si>
  <si>
    <t>選挙日</t>
  </si>
  <si>
    <t>立候補届出日</t>
  </si>
  <si>
    <t>委員長名</t>
  </si>
  <si>
    <t>前原　常雄</t>
  </si>
  <si>
    <t>選挙長名</t>
  </si>
  <si>
    <t>市長名</t>
  </si>
  <si>
    <t>ポスター掲示場数</t>
  </si>
  <si>
    <t>ビラ法定枚数</t>
  </si>
  <si>
    <t>ｓenkan</t>
  </si>
  <si>
    <t>一般運送契約</t>
  </si>
  <si>
    <t>選挙1日目</t>
  </si>
  <si>
    <t>選挙2日目</t>
  </si>
  <si>
    <t>選挙3日目</t>
  </si>
  <si>
    <t>選挙4日目</t>
  </si>
  <si>
    <t>ビラ単価</t>
  </si>
  <si>
    <t>選挙5日目</t>
  </si>
  <si>
    <t>ビラ限度額</t>
  </si>
  <si>
    <t>選挙6日目</t>
  </si>
  <si>
    <t>ポスター基本額</t>
  </si>
  <si>
    <t>選挙7日目</t>
  </si>
  <si>
    <t>ポスター作成単価</t>
  </si>
  <si>
    <t>ポスター単価</t>
  </si>
  <si>
    <t>ポスター限度額</t>
  </si>
  <si>
    <t>候補者電話番号</t>
  </si>
  <si>
    <t>候補者連絡場所電話番号</t>
  </si>
  <si>
    <t>出納責任者選任届氏名</t>
  </si>
  <si>
    <t>出納責任者住所</t>
  </si>
  <si>
    <t>出納責任者（方書）</t>
  </si>
  <si>
    <t>出納責任者生年月日</t>
  </si>
  <si>
    <t>出納責任者電話番号</t>
  </si>
  <si>
    <t>出納責任者職業</t>
  </si>
  <si>
    <t>選挙立会人氏名</t>
  </si>
  <si>
    <t>選挙立会人住所</t>
  </si>
  <si>
    <t>選挙立会人住所（方書）</t>
  </si>
  <si>
    <t>選挙立会人生年月日</t>
  </si>
  <si>
    <t>選挙立会人届出日</t>
  </si>
  <si>
    <t>選挙立会人承諾日</t>
  </si>
  <si>
    <t>入力例</t>
    <rPh sb="0" eb="3">
      <t>ニュウリョクレイ</t>
    </rPh>
    <phoneticPr fontId="22"/>
  </si>
  <si>
    <t>入力欄</t>
    <phoneticPr fontId="22"/>
  </si>
  <si>
    <t>令和７年７月２０日</t>
    <phoneticPr fontId="22"/>
  </si>
  <si>
    <t>令和７年７月１３日</t>
    <phoneticPr fontId="22"/>
  </si>
  <si>
    <t>那覇市議会議員一般選挙</t>
    <rPh sb="7" eb="9">
      <t>イッパン</t>
    </rPh>
    <rPh sb="9" eb="11">
      <t>センキョ</t>
    </rPh>
    <phoneticPr fontId="22"/>
  </si>
  <si>
    <t>知念　覚</t>
    <phoneticPr fontId="22"/>
  </si>
  <si>
    <t>候補者連絡場所届</t>
    <phoneticPr fontId="22"/>
  </si>
  <si>
    <t>選挙事務所設置届</t>
    <phoneticPr fontId="22"/>
  </si>
  <si>
    <t>出納責任者選任届</t>
    <phoneticPr fontId="22"/>
  </si>
  <si>
    <t>代理人氏名</t>
    <phoneticPr fontId="22"/>
  </si>
  <si>
    <t>男</t>
    <rPh sb="0" eb="1">
      <t>オトコ</t>
    </rPh>
    <phoneticPr fontId="22"/>
  </si>
  <si>
    <t>https://www.city.naha.okinawa.jp/</t>
  </si>
  <si>
    <t>選管　次郎</t>
    <rPh sb="0" eb="2">
      <t>センカン</t>
    </rPh>
    <rPh sb="3" eb="5">
      <t>ジロウ</t>
    </rPh>
    <phoneticPr fontId="22"/>
  </si>
  <si>
    <t>無所属</t>
    <rPh sb="0" eb="3">
      <t>ムショゾク</t>
    </rPh>
    <phoneticPr fontId="22"/>
  </si>
  <si>
    <t>※印刷した届出書に、供託証明書・戸籍抄本・住民票抄本及び党派証明書(政党所属時のみ)を添付し、選挙管理委員会に提出して下さい(郵送不可)。</t>
    <phoneticPr fontId="22"/>
  </si>
  <si>
    <t>090-▲▲▲-○○○○</t>
    <phoneticPr fontId="22"/>
  </si>
  <si>
    <t>○○○○○ビル１０１</t>
    <phoneticPr fontId="22"/>
  </si>
  <si>
    <t>098-○○○-◆◆◆◆</t>
    <phoneticPr fontId="22"/>
  </si>
  <si>
    <t>選挙公報
掲載申請書</t>
    <rPh sb="5" eb="7">
      <t>ケイサイ</t>
    </rPh>
    <rPh sb="7" eb="9">
      <t>シンセイ</t>
    </rPh>
    <rPh sb="9" eb="10">
      <t>ショ</t>
    </rPh>
    <phoneticPr fontId="22"/>
  </si>
  <si>
    <t>選挙立会人
届出書・承諾書</t>
    <rPh sb="6" eb="9">
      <t>トドケデショ</t>
    </rPh>
    <rPh sb="10" eb="12">
      <t>ショウダク</t>
    </rPh>
    <rPh sb="12" eb="13">
      <t>ショ</t>
    </rPh>
    <phoneticPr fontId="22"/>
  </si>
  <si>
    <t>令和　７年７月　　日</t>
    <phoneticPr fontId="22"/>
  </si>
  <si>
    <t>報酬を支給する者の
届出書</t>
    <rPh sb="10" eb="13">
      <t>トドケデショ</t>
    </rPh>
    <phoneticPr fontId="22"/>
  </si>
  <si>
    <t>※通称使用する場合には入力が必要です。
※カタカナ・ひらがなでの読替えのみの場合も提出の必要があります。
※この申請書を提出するときは、あわせて当該呼称が戸籍簿に記載された氏名に代わるものとして広く通用していることを証するに足りる資料を提出する必要があります。</t>
    <phoneticPr fontId="22"/>
  </si>
  <si>
    <t>候補者連絡場所届</t>
  </si>
  <si>
    <t>選挙事務所設置届</t>
  </si>
  <si>
    <t>立候補者届出書</t>
    <phoneticPr fontId="22"/>
  </si>
  <si>
    <t>宣誓書</t>
    <phoneticPr fontId="22"/>
  </si>
  <si>
    <t>代理人証明書</t>
    <phoneticPr fontId="22"/>
  </si>
  <si>
    <t>通称認定申請書</t>
    <phoneticPr fontId="22"/>
  </si>
  <si>
    <t>選挙公報 掲載申請書</t>
    <phoneticPr fontId="22"/>
  </si>
  <si>
    <t>選挙立会人 届出書</t>
    <phoneticPr fontId="22"/>
  </si>
  <si>
    <t>選挙立会人 承諾書</t>
    <phoneticPr fontId="22"/>
  </si>
  <si>
    <t>報酬を支給する者の届出書</t>
    <phoneticPr fontId="22"/>
  </si>
  <si>
    <t>※上記入力後、下のリンクより各届出書のシートに移動して、印刷してください。</t>
    <rPh sb="15" eb="18">
      <t>トドケデショ</t>
    </rPh>
    <rPh sb="23" eb="25">
      <t>イドウ</t>
    </rPh>
    <rPh sb="28" eb="30">
      <t>インサツ</t>
    </rPh>
    <phoneticPr fontId="22"/>
  </si>
  <si>
    <t>入力フォーム（立候補）に戻る</t>
    <rPh sb="0" eb="2">
      <t>ニュウリョク</t>
    </rPh>
    <rPh sb="7" eb="10">
      <t>リッコウホ</t>
    </rPh>
    <rPh sb="12" eb="13">
      <t>モド</t>
    </rPh>
    <phoneticPr fontId="22"/>
  </si>
  <si>
    <t>入力フォーム（その他諸届）に戻る</t>
    <rPh sb="0" eb="2">
      <t>ニュウリョク</t>
    </rPh>
    <rPh sb="9" eb="10">
      <t>タ</t>
    </rPh>
    <rPh sb="10" eb="12">
      <t>ショトドケ</t>
    </rPh>
    <rPh sb="14" eb="15">
      <t>モド</t>
    </rPh>
    <phoneticPr fontId="22"/>
  </si>
  <si>
    <t>沖縄県那覇市〇〇一丁目○○番地○○号</t>
    <rPh sb="8" eb="9">
      <t>1</t>
    </rPh>
    <phoneticPr fontId="22"/>
  </si>
  <si>
    <r>
      <t>沖縄県那覇市〇〇町</t>
    </r>
    <r>
      <rPr>
        <sz val="12"/>
        <rFont val="Microsoft YaHei"/>
        <family val="3"/>
        <charset val="134"/>
      </rPr>
      <t>二</t>
    </r>
    <r>
      <rPr>
        <sz val="12"/>
        <rFont val="BIZ UDPゴシック"/>
        <family val="3"/>
        <charset val="128"/>
      </rPr>
      <t>丁目○番地○号</t>
    </r>
    <rPh sb="8" eb="9">
      <t>マチ</t>
    </rPh>
    <rPh sb="9" eb="10">
      <t>2</t>
    </rPh>
    <phoneticPr fontId="22"/>
  </si>
  <si>
    <t>○○○○マンション５０５</t>
  </si>
  <si>
    <t>○○○○○アパート５０７</t>
  </si>
  <si>
    <t>候補者連絡場所届責任者2</t>
    <phoneticPr fontId="22"/>
  </si>
  <si>
    <t>候補者連絡場所届責任者1</t>
    <phoneticPr fontId="22"/>
  </si>
  <si>
    <t>選挙公報責任者氏名</t>
    <rPh sb="0" eb="2">
      <t>センキョ</t>
    </rPh>
    <rPh sb="2" eb="4">
      <t>コウホウ</t>
    </rPh>
    <rPh sb="4" eb="6">
      <t>セキニン</t>
    </rPh>
    <phoneticPr fontId="22"/>
  </si>
  <si>
    <t>選挙公報責任者住所</t>
    <phoneticPr fontId="22"/>
  </si>
  <si>
    <t>選挙公報住所（方書）</t>
    <phoneticPr fontId="22"/>
  </si>
  <si>
    <t>選挙公報責任者電話番号</t>
    <phoneticPr fontId="22"/>
  </si>
  <si>
    <t>平良　仁一</t>
    <rPh sb="0" eb="2">
      <t>タイラ</t>
    </rPh>
    <rPh sb="3" eb="5">
      <t>ジンイチ</t>
    </rPh>
    <phoneticPr fontId="22"/>
  </si>
  <si>
    <t>那覇　太郎</t>
    <rPh sb="0" eb="2">
      <t>ナハ</t>
    </rPh>
    <rPh sb="3" eb="5">
      <t>タロウ</t>
    </rPh>
    <phoneticPr fontId="22"/>
  </si>
  <si>
    <t>なは　たろう</t>
    <phoneticPr fontId="22"/>
  </si>
  <si>
    <t>ナハ　太郎</t>
    <rPh sb="3" eb="5">
      <t>タロウ</t>
    </rPh>
    <phoneticPr fontId="22"/>
  </si>
  <si>
    <t>　　　たろう</t>
    <phoneticPr fontId="22"/>
  </si>
  <si>
    <t>※使用しているホームページ等のWebアドレス(メールアドレスではありません)を一つだけ入力して下さい。</t>
    <phoneticPr fontId="22"/>
  </si>
  <si>
    <t>〇〇株式会社　代表取締役</t>
    <rPh sb="2" eb="6">
      <t>カブシキガイシャ</t>
    </rPh>
    <rPh sb="7" eb="12">
      <t>ダイヒョウトリシマリヤク</t>
    </rPh>
    <phoneticPr fontId="22"/>
  </si>
  <si>
    <t>沖縄県那覇市銘苅二丁目○○番地○○号</t>
    <phoneticPr fontId="22"/>
  </si>
  <si>
    <t>選管　次郎</t>
    <phoneticPr fontId="22"/>
  </si>
  <si>
    <t>098-○○○-◆◆◆◆</t>
    <phoneticPr fontId="22"/>
  </si>
  <si>
    <t>その他諸届
の入力</t>
    <rPh sb="2" eb="3">
      <t>タ</t>
    </rPh>
    <rPh sb="3" eb="5">
      <t>ショトドケ</t>
    </rPh>
    <rPh sb="7" eb="9">
      <t>ニュウリョク</t>
    </rPh>
    <phoneticPr fontId="22"/>
  </si>
  <si>
    <t>立候補届
の入力</t>
    <rPh sb="0" eb="4">
      <t>リッコウホトドケ</t>
    </rPh>
    <rPh sb="6" eb="8">
      <t>ニュウリョク</t>
    </rPh>
    <phoneticPr fontId="22"/>
  </si>
  <si>
    <t>立会人氏名</t>
    <rPh sb="0" eb="3">
      <t>タチアイニン</t>
    </rPh>
    <phoneticPr fontId="22"/>
  </si>
  <si>
    <t>住所</t>
    <rPh sb="0" eb="2">
      <t>ジュウショ</t>
    </rPh>
    <phoneticPr fontId="22"/>
  </si>
  <si>
    <t>出納責任者氏名</t>
    <rPh sb="0" eb="5">
      <t>スイトウセキニンシャ</t>
    </rPh>
    <rPh sb="5" eb="6">
      <t>シ</t>
    </rPh>
    <phoneticPr fontId="22"/>
  </si>
  <si>
    <t>事務所住所</t>
    <phoneticPr fontId="22"/>
  </si>
  <si>
    <t>選挙事務所の住所を記載してください。</t>
    <rPh sb="0" eb="5">
      <t>センキョジムショ</t>
    </rPh>
    <rPh sb="6" eb="8">
      <t>ジュウショ</t>
    </rPh>
    <rPh sb="9" eb="11">
      <t>キサイ</t>
    </rPh>
    <phoneticPr fontId="22"/>
  </si>
  <si>
    <t>※選挙立会人の氏名・住所・生年月日等を入力してください。選挙立会人は那覇市の選挙人名簿に登載されていなければ選任することができません。</t>
    <rPh sb="7" eb="9">
      <t>シメイ</t>
    </rPh>
    <rPh sb="10" eb="12">
      <t>ジュウショ</t>
    </rPh>
    <rPh sb="13" eb="18">
      <t>セイネンガッピトウ</t>
    </rPh>
    <rPh sb="19" eb="21">
      <t>ニュウリョク</t>
    </rPh>
    <rPh sb="28" eb="33">
      <t>センキョタチアイニン</t>
    </rPh>
    <phoneticPr fontId="22"/>
  </si>
  <si>
    <t>選挙公報の掲載に関する責任者の情報を記載してください</t>
    <rPh sb="0" eb="4">
      <t>センキョコウホウ</t>
    </rPh>
    <rPh sb="5" eb="7">
      <t>ケイサイ</t>
    </rPh>
    <rPh sb="8" eb="9">
      <t>カン</t>
    </rPh>
    <rPh sb="11" eb="14">
      <t>セキニンシャ</t>
    </rPh>
    <rPh sb="15" eb="17">
      <t>ジョウホウ</t>
    </rPh>
    <rPh sb="18" eb="20">
      <t>キサイ</t>
    </rPh>
    <phoneticPr fontId="22"/>
  </si>
  <si>
    <t>事務所の責任者の氏名を２人入力して下さい。</t>
    <phoneticPr fontId="22"/>
  </si>
  <si>
    <t>候補者の携帯電話又は自宅の電話番号等を入力して下さい。</t>
    <phoneticPr fontId="22"/>
  </si>
  <si>
    <t>事務所の電話番号又は緊急時に連絡の取れる電話番号（責任者の携帯等）を入力して下さい。</t>
    <phoneticPr fontId="22"/>
  </si>
  <si>
    <t>告示日又はそれ以降の日付を入力して下さい。</t>
    <phoneticPr fontId="22"/>
  </si>
  <si>
    <t>出納責任者の指名・住所、生年月日等を記載してください。</t>
    <rPh sb="0" eb="2">
      <t>スイトウ</t>
    </rPh>
    <rPh sb="2" eb="5">
      <t>セキニンシャ</t>
    </rPh>
    <rPh sb="6" eb="8">
      <t>シメイ</t>
    </rPh>
    <rPh sb="9" eb="11">
      <t>ジュウショ</t>
    </rPh>
    <rPh sb="12" eb="16">
      <t>セイネンガッピ</t>
    </rPh>
    <rPh sb="16" eb="17">
      <t>ナド</t>
    </rPh>
    <rPh sb="18" eb="20">
      <t>キサイ</t>
    </rPh>
    <phoneticPr fontId="22"/>
  </si>
  <si>
    <t>会社名、職名（役職）等、詳しく入力して下さい。</t>
    <phoneticPr fontId="22"/>
  </si>
  <si>
    <t>届出様式のシートに移動して、直接入力して下さい。</t>
    <rPh sb="0" eb="2">
      <t>トドケデ</t>
    </rPh>
    <rPh sb="2" eb="4">
      <t>ヨウシキ</t>
    </rPh>
    <rPh sb="9" eb="11">
      <t>イドウ</t>
    </rPh>
    <rPh sb="14" eb="16">
      <t>チョクセツ</t>
    </rPh>
    <phoneticPr fontId="22"/>
  </si>
  <si>
    <t>書類名</t>
    <rPh sb="0" eb="3">
      <t>ショルイメイ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</si>
</sst>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DBNum3]ggge&quot;年&quot;m&quot;月&quot;d&quot;日&quot;"/>
    <numFmt numFmtId="178" formatCode="[$-411]ge\.m\.d;@"/>
    <numFmt numFmtId="179" formatCode="m&quot;月&quot;d&quot;日&quot;;@"/>
  </numFmts>
  <fonts count="49">
    <font>
      <sz val="11"/>
      <color theme="1"/>
      <name val="ＭＳ Ｐゴシック"/>
      <family val="3"/>
      <charset val="128"/>
      <scheme val="minor"/>
    </font>
    <font>
      <sz val="11"/>
      <color indexed="8"/>
      <name val="ＭＳ 明朝"/>
      <family val="1"/>
      <charset val="128"/>
    </font>
    <font>
      <sz val="12"/>
      <color indexed="8"/>
      <name val="ＭＳ 明朝"/>
      <family val="1"/>
      <charset val="128"/>
    </font>
    <font>
      <b/>
      <sz val="12"/>
      <color indexed="8"/>
      <name val="ＭＳ 明朝"/>
      <family val="1"/>
      <charset val="128"/>
    </font>
    <font>
      <sz val="10"/>
      <color indexed="8"/>
      <name val="ＭＳ 明朝"/>
      <family val="1"/>
      <charset val="128"/>
    </font>
    <font>
      <sz val="12"/>
      <color indexed="8"/>
      <name val="ＭＳ Ｐ明朝"/>
      <family val="1"/>
      <charset val="128"/>
    </font>
    <font>
      <sz val="9"/>
      <color indexed="8"/>
      <name val="ＭＳ 明朝"/>
      <family val="1"/>
      <charset val="128"/>
    </font>
    <font>
      <b/>
      <sz val="20"/>
      <color indexed="8"/>
      <name val="ＭＳ 明朝"/>
      <family val="1"/>
      <charset val="128"/>
    </font>
    <font>
      <b/>
      <sz val="11.5"/>
      <color indexed="8"/>
      <name val="ＭＳ 明朝"/>
      <family val="1"/>
      <charset val="128"/>
    </font>
    <font>
      <sz val="11.5"/>
      <color indexed="8"/>
      <name val="ＭＳ 明朝"/>
      <family val="1"/>
      <charset val="128"/>
    </font>
    <font>
      <sz val="16"/>
      <color indexed="8"/>
      <name val="ＭＳ 明朝"/>
      <family val="1"/>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u/>
      <sz val="9.9"/>
      <color theme="10"/>
      <name val="ＭＳ Ｐゴシック"/>
      <family val="3"/>
      <charset val="128"/>
    </font>
    <font>
      <sz val="11"/>
      <color theme="1"/>
      <name val="ＭＳ 明朝"/>
      <family val="1"/>
      <charset val="128"/>
    </font>
    <font>
      <sz val="12"/>
      <color theme="1"/>
      <name val="ＭＳ 明朝"/>
      <family val="1"/>
      <charset val="128"/>
    </font>
    <font>
      <b/>
      <sz val="12"/>
      <color theme="1"/>
      <name val="ＭＳ 明朝"/>
      <family val="1"/>
      <charset val="128"/>
    </font>
    <font>
      <sz val="12"/>
      <color theme="1"/>
      <name val="Arial"/>
      <family val="2"/>
    </font>
    <font>
      <sz val="9"/>
      <color theme="1"/>
      <name val="ＭＳ 明朝"/>
      <family val="1"/>
      <charset val="128"/>
    </font>
    <font>
      <b/>
      <sz val="11"/>
      <color theme="1"/>
      <name val="ＭＳ 明朝"/>
      <family val="1"/>
      <charset val="128"/>
    </font>
    <font>
      <b/>
      <sz val="20"/>
      <color theme="1"/>
      <name val="ＭＳ 明朝"/>
      <family val="1"/>
      <charset val="128"/>
    </font>
    <font>
      <sz val="6"/>
      <name val="ＭＳ Ｐゴシック"/>
      <family val="3"/>
      <charset val="128"/>
      <scheme val="minor"/>
    </font>
    <font>
      <u/>
      <sz val="14"/>
      <color theme="10"/>
      <name val="Meiryo UI"/>
      <family val="3"/>
      <charset val="128"/>
    </font>
    <font>
      <u/>
      <sz val="16"/>
      <color theme="10"/>
      <name val="Meiryo UI"/>
      <family val="3"/>
      <charset val="128"/>
    </font>
    <font>
      <sz val="12"/>
      <color theme="1"/>
      <name val="BIZ UDPゴシック"/>
      <family val="3"/>
      <charset val="128"/>
    </font>
    <font>
      <sz val="11"/>
      <color theme="1"/>
      <name val="BIZ UDPゴシック"/>
      <family val="3"/>
      <charset val="128"/>
    </font>
    <font>
      <sz val="12"/>
      <color indexed="8"/>
      <name val="BIZ UDPゴシック"/>
      <family val="3"/>
      <charset val="128"/>
    </font>
    <font>
      <b/>
      <sz val="16"/>
      <color theme="1"/>
      <name val="BIZ UDPゴシック"/>
      <family val="3"/>
      <charset val="128"/>
    </font>
    <font>
      <sz val="12"/>
      <color rgb="FFFF0000"/>
      <name val="BIZ UDPゴシック"/>
      <family val="3"/>
      <charset val="128"/>
    </font>
    <font>
      <sz val="12"/>
      <name val="BIZ UDPゴシック"/>
      <family val="3"/>
      <charset val="128"/>
    </font>
    <font>
      <sz val="10"/>
      <color theme="1"/>
      <name val="BIZ UDPゴシック"/>
      <family val="3"/>
      <charset val="128"/>
    </font>
    <font>
      <u/>
      <sz val="9.9"/>
      <color theme="10"/>
      <name val="BIZ UDPゴシック"/>
      <family val="3"/>
      <charset val="128"/>
    </font>
    <font>
      <sz val="9"/>
      <color theme="1"/>
      <name val="BIZ UDPゴシック"/>
      <family val="3"/>
      <charset val="128"/>
    </font>
    <font>
      <u/>
      <sz val="12"/>
      <color theme="10"/>
      <name val="BIZ UDPゴシック"/>
      <family val="3"/>
      <charset val="128"/>
    </font>
    <font>
      <b/>
      <u/>
      <sz val="14"/>
      <color theme="10"/>
      <name val="BIZ UDPゴシック"/>
      <family val="3"/>
      <charset val="128"/>
    </font>
    <font>
      <sz val="12"/>
      <name val="Microsoft YaHei"/>
      <family val="3"/>
      <charset val="134"/>
    </font>
    <font>
      <b/>
      <sz val="20"/>
      <color indexed="8"/>
      <name val="BIZ UDPゴシック"/>
      <family val="3"/>
      <charset val="128"/>
    </font>
    <font>
      <sz val="10"/>
      <color indexed="8"/>
      <name val="BIZ UDPゴシック"/>
      <family val="3"/>
      <charset val="128"/>
    </font>
    <font>
      <b/>
      <u/>
      <sz val="16"/>
      <color theme="10"/>
      <name val="BIZ UDPゴシック"/>
      <family val="3"/>
      <charset val="128"/>
    </font>
    <font>
      <b/>
      <sz val="16"/>
      <color indexed="8"/>
      <name val="BIZ UDPゴシック"/>
      <family val="3"/>
      <charset val="128"/>
    </font>
    <font>
      <sz val="12"/>
      <color indexed="8"/>
      <name val="BIZ UDP明朝 Medium"/>
      <family val="1"/>
      <charset val="128"/>
    </font>
    <font>
      <sz val="11"/>
      <color theme="1"/>
      <name val="BIZ UDP明朝 Medium"/>
      <family val="1"/>
      <charset val="128"/>
    </font>
    <font>
      <sz val="10"/>
      <color indexed="8"/>
      <name val="BIZ UDP明朝 Medium"/>
      <family val="1"/>
      <charset val="128"/>
    </font>
    <font>
      <sz val="9"/>
      <color indexed="8"/>
      <name val="BIZ UDP明朝 Medium"/>
      <family val="1"/>
      <charset val="128"/>
    </font>
    <font>
      <u/>
      <sz val="16"/>
      <color theme="10"/>
      <name val="BIZ UDPゴシック"/>
      <family val="3"/>
      <charset val="128"/>
    </font>
    <font>
      <sz val="12"/>
      <name val="BIZ UD明朝 Medium"/>
      <family val="1"/>
      <charset val="128"/>
    </font>
    <font>
      <b/>
      <u/>
      <sz val="12"/>
      <color theme="10"/>
      <name val="BIZ UDPゴシック"/>
      <family val="3"/>
      <charset val="128"/>
    </font>
    <font>
      <b/>
      <sz val="9"/>
      <color indexed="81"/>
      <name val="MS P 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C000"/>
        <bgColor indexed="64"/>
      </patternFill>
    </fill>
  </fills>
  <borders count="61">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top/>
      <bottom style="dotted">
        <color auto="1"/>
      </bottom>
      <diagonal/>
    </border>
    <border>
      <left/>
      <right style="dotted">
        <color auto="1"/>
      </right>
      <top/>
      <bottom style="dotted">
        <color auto="1"/>
      </bottom>
      <diagonal/>
    </border>
    <border>
      <left style="dotted">
        <color auto="1"/>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dotted">
        <color auto="1"/>
      </right>
      <top/>
      <bottom/>
      <diagonal/>
    </border>
  </borders>
  <cellStyleXfs count="5">
    <xf numFmtId="0" fontId="0" fillId="0" borderId="0">
      <alignment vertical="center"/>
    </xf>
    <xf numFmtId="0" fontId="14" fillId="0" borderId="0">
      <alignment vertical="top"/>
      <protection locked="0"/>
    </xf>
    <xf numFmtId="38" fontId="12" fillId="0" borderId="0">
      <alignment vertical="center"/>
    </xf>
    <xf numFmtId="0" fontId="12" fillId="0" borderId="0">
      <alignment vertical="center"/>
    </xf>
    <xf numFmtId="0" fontId="11" fillId="0" borderId="0"/>
  </cellStyleXfs>
  <cellXfs count="353">
    <xf numFmtId="0" fontId="0" fillId="0" borderId="0" xfId="0">
      <alignment vertical="center"/>
    </xf>
    <xf numFmtId="0" fontId="15" fillId="0" borderId="0" xfId="0" applyFont="1">
      <alignment vertical="center"/>
    </xf>
    <xf numFmtId="0" fontId="16" fillId="0" borderId="0" xfId="0" applyFont="1">
      <alignment vertical="center"/>
    </xf>
    <xf numFmtId="0" fontId="16" fillId="0" borderId="1" xfId="0" applyFont="1" applyBorder="1" applyAlignment="1">
      <alignment horizontal="right" vertical="center"/>
    </xf>
    <xf numFmtId="0" fontId="16" fillId="0" borderId="1" xfId="0" applyFont="1" applyBorder="1">
      <alignment vertical="center"/>
    </xf>
    <xf numFmtId="0" fontId="16" fillId="0" borderId="2" xfId="0" applyFont="1" applyBorder="1">
      <alignment vertical="center"/>
    </xf>
    <xf numFmtId="0" fontId="16" fillId="0" borderId="3" xfId="0" applyFont="1" applyBorder="1" applyAlignment="1">
      <alignment horizontal="center" vertical="center"/>
    </xf>
    <xf numFmtId="0" fontId="16" fillId="0" borderId="0" xfId="0" applyFont="1" applyAlignment="1">
      <alignment horizontal="left" vertical="center" indent="1"/>
    </xf>
    <xf numFmtId="0" fontId="17" fillId="0" borderId="1" xfId="0" applyFont="1" applyBorder="1" applyAlignment="1">
      <alignment horizontal="center" vertical="center"/>
    </xf>
    <xf numFmtId="0" fontId="16" fillId="0" borderId="0" xfId="0" applyFont="1" applyAlignment="1">
      <alignment horizontal="center" vertical="center"/>
    </xf>
    <xf numFmtId="0" fontId="15" fillId="0" borderId="3" xfId="0" applyFont="1" applyBorder="1">
      <alignment vertical="center"/>
    </xf>
    <xf numFmtId="0" fontId="17" fillId="0" borderId="0" xfId="0" applyFont="1" applyAlignment="1">
      <alignment horizontal="left" vertical="center" indent="1"/>
    </xf>
    <xf numFmtId="0" fontId="18" fillId="0" borderId="0" xfId="0" applyFont="1">
      <alignment vertical="center"/>
    </xf>
    <xf numFmtId="176" fontId="16" fillId="0" borderId="1" xfId="0" applyNumberFormat="1" applyFont="1" applyBorder="1">
      <alignment vertical="center"/>
    </xf>
    <xf numFmtId="49" fontId="15" fillId="0" borderId="3" xfId="0" applyNumberFormat="1" applyFont="1" applyBorder="1" applyAlignment="1">
      <alignment horizontal="left" vertical="center"/>
    </xf>
    <xf numFmtId="0" fontId="13" fillId="0" borderId="0" xfId="0" applyFont="1">
      <alignment vertical="center"/>
    </xf>
    <xf numFmtId="0" fontId="16" fillId="0" borderId="4" xfId="0" applyFont="1" applyBorder="1">
      <alignment vertical="center"/>
    </xf>
    <xf numFmtId="0" fontId="16" fillId="0" borderId="0" xfId="0" applyFont="1" applyAlignment="1">
      <alignment vertical="center" shrinkToFit="1"/>
    </xf>
    <xf numFmtId="0" fontId="17" fillId="0" borderId="0" xfId="0" applyFont="1">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indent="1" shrinkToFit="1"/>
    </xf>
    <xf numFmtId="0" fontId="5" fillId="0" borderId="0" xfId="0" applyFont="1" applyAlignment="1">
      <alignment horizontal="center" vertical="center"/>
    </xf>
    <xf numFmtId="176" fontId="3" fillId="0" borderId="0" xfId="0" applyNumberFormat="1" applyFont="1">
      <alignment vertical="center"/>
    </xf>
    <xf numFmtId="0" fontId="2" fillId="0" borderId="0" xfId="0" applyFont="1" applyAlignment="1">
      <alignment horizontal="left" vertical="center" indent="1"/>
    </xf>
    <xf numFmtId="49" fontId="2" fillId="0" borderId="1" xfId="0" applyNumberFormat="1" applyFont="1" applyBorder="1" applyAlignment="1">
      <alignment horizontal="center" vertical="center" shrinkToFit="1"/>
    </xf>
    <xf numFmtId="49" fontId="2" fillId="0" borderId="12" xfId="0" applyNumberFormat="1" applyFont="1" applyBorder="1" applyAlignment="1">
      <alignment horizontal="center" vertical="center" shrinkToFit="1"/>
    </xf>
    <xf numFmtId="0" fontId="7" fillId="0" borderId="0" xfId="0" applyFont="1" applyAlignment="1">
      <alignment horizontal="center" vertical="center"/>
    </xf>
    <xf numFmtId="0" fontId="2" fillId="0" borderId="0" xfId="0" applyFont="1" applyAlignment="1">
      <alignment horizontal="left" vertical="center" shrinkToFit="1"/>
    </xf>
    <xf numFmtId="0" fontId="2" fillId="0" borderId="0" xfId="0" applyFont="1" applyAlignment="1">
      <alignment vertical="center" shrinkToFit="1"/>
    </xf>
    <xf numFmtId="0" fontId="2" fillId="0" borderId="1" xfId="0" applyFont="1" applyBorder="1">
      <alignment vertical="center"/>
    </xf>
    <xf numFmtId="0" fontId="3" fillId="0" borderId="0" xfId="0" applyFont="1" applyAlignment="1">
      <alignment vertical="center" shrinkToFit="1"/>
    </xf>
    <xf numFmtId="49" fontId="2" fillId="0" borderId="0" xfId="0" applyNumberFormat="1"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horizontal="left" vertical="center" indent="1"/>
    </xf>
    <xf numFmtId="0" fontId="3" fillId="0" borderId="0" xfId="0" applyFont="1">
      <alignment vertical="center"/>
    </xf>
    <xf numFmtId="0" fontId="6" fillId="0" borderId="0" xfId="0" applyFont="1" applyAlignment="1"/>
    <xf numFmtId="176" fontId="3" fillId="0" borderId="0" xfId="0" applyNumberFormat="1" applyFont="1" applyAlignment="1">
      <alignment horizontal="left" vertical="center"/>
    </xf>
    <xf numFmtId="0" fontId="2" fillId="0" borderId="0" xfId="0" applyFont="1" applyAlignment="1">
      <alignment horizontal="left" vertical="center" indent="2"/>
    </xf>
    <xf numFmtId="0" fontId="2" fillId="0" borderId="3" xfId="0" applyFont="1" applyBorder="1" applyAlignment="1">
      <alignment horizontal="center" vertical="center" shrinkToFit="1"/>
    </xf>
    <xf numFmtId="178" fontId="2" fillId="0" borderId="0" xfId="0" applyNumberFormat="1" applyFont="1">
      <alignment vertical="center"/>
    </xf>
    <xf numFmtId="179" fontId="2" fillId="0" borderId="0" xfId="0" applyNumberFormat="1" applyFont="1">
      <alignment vertical="center"/>
    </xf>
    <xf numFmtId="176" fontId="2" fillId="0" borderId="0" xfId="0" applyNumberFormat="1" applyFont="1">
      <alignment vertical="center"/>
    </xf>
    <xf numFmtId="0" fontId="8" fillId="0" borderId="0" xfId="0" applyFont="1">
      <alignment vertical="center"/>
    </xf>
    <xf numFmtId="0" fontId="1" fillId="0" borderId="0" xfId="0" applyFont="1" applyAlignment="1">
      <alignment vertical="top"/>
    </xf>
    <xf numFmtId="0" fontId="9" fillId="0" borderId="4" xfId="0" applyFont="1" applyBorder="1">
      <alignment vertical="center"/>
    </xf>
    <xf numFmtId="176" fontId="1" fillId="0" borderId="0" xfId="0" applyNumberFormat="1" applyFont="1" applyAlignment="1">
      <alignment horizontal="right" vertical="center"/>
    </xf>
    <xf numFmtId="0" fontId="1" fillId="0" borderId="0" xfId="0" applyFont="1">
      <alignment vertical="center"/>
    </xf>
    <xf numFmtId="0" fontId="1" fillId="0" borderId="0" xfId="0" applyFont="1" applyAlignment="1">
      <alignment vertical="center" shrinkToFit="1"/>
    </xf>
    <xf numFmtId="0" fontId="1" fillId="0" borderId="0" xfId="0" applyFont="1" applyAlignment="1">
      <alignment horizontal="left" vertical="center" shrinkToFit="1"/>
    </xf>
    <xf numFmtId="0" fontId="1" fillId="0" borderId="0" xfId="0" applyFont="1" applyAlignment="1">
      <alignment horizontal="center" vertical="center"/>
    </xf>
    <xf numFmtId="0" fontId="1" fillId="0" borderId="0" xfId="0" applyFont="1" applyAlignment="1">
      <alignment vertical="center" wrapText="1"/>
    </xf>
    <xf numFmtId="0" fontId="15" fillId="0" borderId="3" xfId="0" applyFont="1" applyBorder="1" applyAlignment="1">
      <alignment horizontal="center" vertical="center"/>
    </xf>
    <xf numFmtId="0" fontId="16" fillId="0" borderId="3" xfId="0" applyFont="1" applyBorder="1">
      <alignment vertical="center"/>
    </xf>
    <xf numFmtId="0" fontId="16" fillId="0" borderId="3" xfId="0" applyFont="1" applyBorder="1" applyAlignment="1">
      <alignment vertical="center" wrapText="1"/>
    </xf>
    <xf numFmtId="0" fontId="2" fillId="0" borderId="3" xfId="0" applyFont="1" applyBorder="1">
      <alignment vertical="center"/>
    </xf>
    <xf numFmtId="0" fontId="4" fillId="0" borderId="3" xfId="0" applyFont="1" applyBorder="1" applyAlignment="1">
      <alignment vertical="center" wrapText="1"/>
    </xf>
    <xf numFmtId="0" fontId="2" fillId="0" borderId="3" xfId="0" applyFont="1" applyBorder="1" applyAlignment="1">
      <alignment vertical="center" shrinkToFit="1"/>
    </xf>
    <xf numFmtId="0" fontId="0" fillId="0" borderId="3" xfId="0" applyBorder="1" applyAlignment="1">
      <alignment horizontal="left" vertical="center"/>
    </xf>
    <xf numFmtId="176" fontId="0" fillId="0" borderId="3" xfId="0" applyNumberFormat="1" applyBorder="1" applyAlignment="1">
      <alignment horizontal="left" vertical="center"/>
    </xf>
    <xf numFmtId="0" fontId="2" fillId="0" borderId="0" xfId="0" applyFont="1" applyAlignment="1">
      <alignment horizontal="right"/>
    </xf>
    <xf numFmtId="38" fontId="0" fillId="0" borderId="3" xfId="2" applyFont="1" applyBorder="1">
      <alignment vertical="center"/>
    </xf>
    <xf numFmtId="40" fontId="0" fillId="0" borderId="3" xfId="2" applyNumberFormat="1" applyFont="1" applyBorder="1">
      <alignment vertical="center"/>
    </xf>
    <xf numFmtId="0" fontId="0" fillId="0" borderId="3" xfId="0" applyBorder="1">
      <alignment vertical="center"/>
    </xf>
    <xf numFmtId="57" fontId="0" fillId="0" borderId="3" xfId="0" applyNumberFormat="1" applyBorder="1">
      <alignment vertical="center"/>
    </xf>
    <xf numFmtId="0" fontId="0" fillId="0" borderId="0" xfId="0" applyAlignment="1"/>
    <xf numFmtId="0" fontId="6" fillId="2" borderId="3" xfId="0" applyFont="1" applyFill="1" applyBorder="1" applyAlignment="1" applyProtection="1">
      <alignment vertical="center" wrapText="1"/>
      <protection locked="0"/>
    </xf>
    <xf numFmtId="176" fontId="16" fillId="0" borderId="0" xfId="0" applyNumberFormat="1" applyFont="1" applyAlignment="1">
      <alignment horizontal="center" vertical="center"/>
    </xf>
    <xf numFmtId="0" fontId="23" fillId="0" borderId="0" xfId="1" applyFont="1" applyAlignment="1">
      <alignment horizontal="left" vertical="top"/>
      <protection locked="0"/>
    </xf>
    <xf numFmtId="0" fontId="25" fillId="0" borderId="0" xfId="0" applyFont="1">
      <alignment vertical="center"/>
    </xf>
    <xf numFmtId="0" fontId="25" fillId="0" borderId="0" xfId="0" applyFont="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9" fillId="0" borderId="9" xfId="0" applyFont="1" applyBorder="1" applyAlignment="1">
      <alignment horizontal="center" vertical="center"/>
    </xf>
    <xf numFmtId="0" fontId="25" fillId="0" borderId="7" xfId="0" applyFont="1" applyBorder="1" applyAlignment="1">
      <alignment horizontal="center" vertical="center"/>
    </xf>
    <xf numFmtId="0" fontId="31" fillId="0" borderId="2" xfId="0" applyFont="1" applyBorder="1" applyAlignment="1">
      <alignment vertical="center" wrapText="1"/>
    </xf>
    <xf numFmtId="0" fontId="25" fillId="0" borderId="8" xfId="0" applyFont="1" applyBorder="1" applyAlignment="1">
      <alignment horizontal="center" vertical="center"/>
    </xf>
    <xf numFmtId="0" fontId="31" fillId="0" borderId="0" xfId="0" applyFont="1">
      <alignment vertical="center"/>
    </xf>
    <xf numFmtId="0" fontId="26" fillId="0" borderId="0" xfId="0" applyFont="1">
      <alignment vertical="center"/>
    </xf>
    <xf numFmtId="49" fontId="32" fillId="3" borderId="3" xfId="1" applyNumberFormat="1" applyFont="1" applyFill="1" applyBorder="1" applyAlignment="1" applyProtection="1">
      <alignment vertical="center"/>
    </xf>
    <xf numFmtId="0" fontId="30" fillId="2" borderId="3" xfId="0" applyFont="1" applyFill="1" applyBorder="1" applyProtection="1">
      <alignment vertical="center"/>
      <protection locked="0"/>
    </xf>
    <xf numFmtId="0" fontId="30" fillId="2" borderId="3" xfId="0" applyFont="1" applyFill="1" applyBorder="1" applyAlignment="1" applyProtection="1">
      <alignment vertical="center" shrinkToFit="1"/>
      <protection locked="0"/>
    </xf>
    <xf numFmtId="177" fontId="30" fillId="2" borderId="3" xfId="0" applyNumberFormat="1" applyFont="1" applyFill="1" applyBorder="1" applyAlignment="1" applyProtection="1">
      <alignment horizontal="left" vertical="center"/>
      <protection locked="0"/>
    </xf>
    <xf numFmtId="49" fontId="32" fillId="2" borderId="3" xfId="1" applyNumberFormat="1" applyFont="1" applyFill="1" applyBorder="1" applyAlignment="1">
      <alignment vertical="center"/>
      <protection locked="0"/>
    </xf>
    <xf numFmtId="0" fontId="30" fillId="2" borderId="3" xfId="0" applyFont="1" applyFill="1" applyBorder="1" applyAlignment="1" applyProtection="1">
      <alignment vertical="center" wrapText="1"/>
      <protection locked="0"/>
    </xf>
    <xf numFmtId="0" fontId="25" fillId="0" borderId="0" xfId="0" applyFont="1" applyProtection="1">
      <alignment vertical="center"/>
    </xf>
    <xf numFmtId="0" fontId="25" fillId="0" borderId="6" xfId="0" applyFont="1" applyBorder="1" applyAlignment="1" applyProtection="1">
      <alignment horizontal="center" vertical="center"/>
    </xf>
    <xf numFmtId="0" fontId="30" fillId="3" borderId="3" xfId="0" applyFont="1" applyFill="1" applyBorder="1" applyProtection="1">
      <alignment vertical="center"/>
    </xf>
    <xf numFmtId="0" fontId="30" fillId="3" borderId="3" xfId="0" applyFont="1" applyFill="1" applyBorder="1" applyAlignment="1" applyProtection="1">
      <alignment vertical="center" shrinkToFit="1"/>
    </xf>
    <xf numFmtId="177" fontId="30" fillId="3" borderId="3" xfId="0" applyNumberFormat="1" applyFont="1" applyFill="1" applyBorder="1" applyAlignment="1" applyProtection="1">
      <alignment horizontal="left" vertical="center"/>
    </xf>
    <xf numFmtId="0" fontId="30" fillId="3" borderId="3" xfId="0" applyFont="1" applyFill="1" applyBorder="1" applyAlignment="1" applyProtection="1">
      <alignment vertical="center" wrapText="1"/>
    </xf>
    <xf numFmtId="0" fontId="27" fillId="0" borderId="17" xfId="0" applyFont="1" applyBorder="1" applyAlignment="1">
      <alignment horizontal="center" vertical="center"/>
    </xf>
    <xf numFmtId="0" fontId="27" fillId="0" borderId="19" xfId="0" applyFont="1" applyBorder="1" applyAlignment="1">
      <alignment horizontal="center" vertical="center"/>
    </xf>
    <xf numFmtId="0" fontId="27" fillId="0" borderId="18" xfId="0" applyFont="1" applyBorder="1" applyAlignment="1">
      <alignment horizontal="center" vertical="center"/>
    </xf>
    <xf numFmtId="0" fontId="27" fillId="0" borderId="13" xfId="0" applyFont="1" applyBorder="1" applyAlignment="1">
      <alignment horizontal="center" vertical="center"/>
    </xf>
    <xf numFmtId="0" fontId="27" fillId="0" borderId="3" xfId="0" applyFont="1" applyBorder="1" applyAlignment="1">
      <alignment horizontal="center"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2" borderId="6" xfId="0" applyFont="1" applyFill="1" applyBorder="1" applyProtection="1">
      <alignment vertical="center"/>
      <protection locked="0"/>
    </xf>
    <xf numFmtId="0" fontId="27" fillId="3" borderId="6" xfId="0" applyFont="1" applyFill="1" applyBorder="1">
      <alignment vertical="center"/>
    </xf>
    <xf numFmtId="0" fontId="27" fillId="0" borderId="16" xfId="0" applyFont="1" applyBorder="1" applyAlignment="1">
      <alignment horizontal="center" vertical="center"/>
    </xf>
    <xf numFmtId="0" fontId="38" fillId="0" borderId="3" xfId="0" applyFont="1" applyBorder="1" applyAlignment="1">
      <alignment horizontal="center" vertical="center"/>
    </xf>
    <xf numFmtId="0" fontId="27" fillId="0" borderId="13"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0" xfId="0" applyFont="1" applyAlignment="1">
      <alignment horizontal="center" vertical="center"/>
    </xf>
    <xf numFmtId="0" fontId="27" fillId="0" borderId="0" xfId="0" applyFont="1">
      <alignment vertical="center"/>
    </xf>
    <xf numFmtId="0" fontId="0" fillId="0" borderId="0" xfId="0" applyBorder="1" applyAlignment="1">
      <alignment horizontal="left" vertical="center"/>
    </xf>
    <xf numFmtId="0" fontId="0" fillId="0" borderId="25" xfId="0" applyBorder="1" applyAlignment="1">
      <alignment horizontal="left" vertical="center"/>
    </xf>
    <xf numFmtId="0" fontId="2" fillId="0" borderId="3" xfId="0" applyFont="1" applyFill="1" applyBorder="1" applyAlignment="1">
      <alignment vertical="center"/>
    </xf>
    <xf numFmtId="0" fontId="0" fillId="0" borderId="3" xfId="0" applyBorder="1" applyAlignment="1"/>
    <xf numFmtId="0" fontId="43" fillId="0" borderId="1" xfId="0" applyFont="1" applyBorder="1" applyAlignment="1">
      <alignment horizontal="left" vertical="center" shrinkToFit="1"/>
    </xf>
    <xf numFmtId="0" fontId="41" fillId="2" borderId="3" xfId="0" applyFont="1" applyFill="1" applyBorder="1" applyAlignment="1" applyProtection="1">
      <alignment horizontal="center" vertical="center" shrinkToFit="1"/>
      <protection locked="0"/>
    </xf>
    <xf numFmtId="176" fontId="43" fillId="2" borderId="12" xfId="0" applyNumberFormat="1" applyFont="1" applyFill="1" applyBorder="1" applyAlignment="1" applyProtection="1">
      <alignment horizontal="center" vertical="center" shrinkToFit="1"/>
      <protection locked="0"/>
    </xf>
    <xf numFmtId="56" fontId="43" fillId="2" borderId="20" xfId="0" applyNumberFormat="1" applyFont="1" applyFill="1" applyBorder="1" applyAlignment="1" applyProtection="1">
      <alignment horizontal="center" vertical="center" shrinkToFit="1"/>
      <protection locked="0"/>
    </xf>
    <xf numFmtId="0" fontId="44" fillId="2" borderId="3" xfId="0" applyFont="1" applyFill="1" applyBorder="1" applyAlignment="1" applyProtection="1">
      <alignment horizontal="left" vertical="center" wrapText="1"/>
      <protection locked="0"/>
    </xf>
    <xf numFmtId="0" fontId="34" fillId="0" borderId="0" xfId="1" applyFont="1" applyFill="1" applyAlignment="1" applyProtection="1">
      <alignment horizontal="center" vertical="center"/>
    </xf>
    <xf numFmtId="0" fontId="35" fillId="2" borderId="49" xfId="1" applyFont="1" applyFill="1" applyBorder="1" applyAlignment="1" applyProtection="1">
      <alignment vertical="center"/>
    </xf>
    <xf numFmtId="0" fontId="35" fillId="2" borderId="50" xfId="1" applyFont="1" applyFill="1" applyBorder="1" applyAlignment="1" applyProtection="1">
      <alignment vertical="center"/>
    </xf>
    <xf numFmtId="0" fontId="35" fillId="2" borderId="51" xfId="1" applyFont="1" applyFill="1" applyBorder="1" applyAlignment="1" applyProtection="1">
      <alignment vertical="center"/>
    </xf>
    <xf numFmtId="0" fontId="39" fillId="2" borderId="52" xfId="1" applyFont="1" applyFill="1" applyBorder="1" applyAlignment="1" applyProtection="1">
      <alignment horizontal="left" vertical="center"/>
    </xf>
    <xf numFmtId="0" fontId="39" fillId="2" borderId="53" xfId="1" applyFont="1" applyFill="1" applyBorder="1" applyAlignment="1" applyProtection="1">
      <alignment horizontal="left" vertical="center"/>
    </xf>
    <xf numFmtId="0" fontId="39" fillId="2" borderId="54" xfId="1" applyFont="1" applyFill="1" applyBorder="1" applyAlignment="1" applyProtection="1">
      <alignment horizontal="left" vertical="center"/>
    </xf>
    <xf numFmtId="0" fontId="39" fillId="2" borderId="57" xfId="1" applyFont="1" applyFill="1" applyBorder="1" applyAlignment="1" applyProtection="1">
      <alignment horizontal="left" vertical="center"/>
    </xf>
    <xf numFmtId="0" fontId="39" fillId="2" borderId="55" xfId="1" applyFont="1" applyFill="1" applyBorder="1" applyAlignment="1" applyProtection="1">
      <alignment horizontal="left" vertical="center"/>
    </xf>
    <xf numFmtId="0" fontId="39" fillId="2" borderId="56" xfId="1" applyFont="1" applyFill="1" applyBorder="1" applyAlignment="1" applyProtection="1">
      <alignment horizontal="left" vertical="center"/>
    </xf>
    <xf numFmtId="0" fontId="34" fillId="0" borderId="0" xfId="1" applyFont="1" applyFill="1" applyAlignment="1" applyProtection="1">
      <alignment horizontal="left" vertical="center"/>
    </xf>
    <xf numFmtId="0" fontId="39" fillId="2" borderId="51" xfId="1" applyFont="1" applyFill="1" applyBorder="1" applyAlignment="1" applyProtection="1">
      <alignment horizontal="left" vertical="center"/>
    </xf>
    <xf numFmtId="0" fontId="40" fillId="0" borderId="0" xfId="0" applyFont="1" applyAlignment="1" applyProtection="1">
      <alignment horizontal="left" vertical="center"/>
    </xf>
    <xf numFmtId="0" fontId="46" fillId="2" borderId="3" xfId="0" applyFont="1" applyFill="1" applyBorder="1" applyProtection="1">
      <alignment vertical="center"/>
      <protection locked="0"/>
    </xf>
    <xf numFmtId="0" fontId="46" fillId="2" borderId="10" xfId="0" applyFont="1" applyFill="1" applyBorder="1" applyProtection="1">
      <alignment vertical="center"/>
      <protection locked="0"/>
    </xf>
    <xf numFmtId="0" fontId="46" fillId="3" borderId="3" xfId="0" applyFont="1" applyFill="1" applyBorder="1" applyProtection="1">
      <alignment vertical="center"/>
    </xf>
    <xf numFmtId="0" fontId="46" fillId="3" borderId="10" xfId="0" applyFont="1" applyFill="1" applyBorder="1" applyProtection="1">
      <alignment vertical="center"/>
    </xf>
    <xf numFmtId="0" fontId="27" fillId="0" borderId="14" xfId="0" applyFont="1" applyBorder="1" applyAlignment="1">
      <alignment vertical="center" wrapText="1"/>
    </xf>
    <xf numFmtId="0" fontId="27" fillId="0" borderId="15" xfId="0" applyFont="1" applyBorder="1" applyAlignment="1">
      <alignment vertical="center" wrapText="1"/>
    </xf>
    <xf numFmtId="0" fontId="27" fillId="0" borderId="1" xfId="0" applyFont="1" applyBorder="1" applyAlignment="1">
      <alignment vertical="center" wrapText="1"/>
    </xf>
    <xf numFmtId="0" fontId="47" fillId="5" borderId="58" xfId="1" applyFont="1" applyFill="1" applyBorder="1" applyAlignment="1" applyProtection="1">
      <alignment horizontal="center" vertical="center" wrapText="1"/>
    </xf>
    <xf numFmtId="0" fontId="47" fillId="5" borderId="59" xfId="1" applyFont="1" applyFill="1" applyBorder="1" applyAlignment="1" applyProtection="1">
      <alignment horizontal="center" vertical="center"/>
    </xf>
    <xf numFmtId="0" fontId="25" fillId="0" borderId="3" xfId="0" applyFont="1" applyBorder="1" applyAlignment="1">
      <alignment horizontal="center" vertical="center"/>
    </xf>
    <xf numFmtId="0" fontId="26" fillId="0" borderId="20" xfId="0" applyFont="1" applyBorder="1" applyAlignment="1"/>
    <xf numFmtId="0" fontId="25" fillId="0" borderId="6" xfId="0" applyFont="1" applyBorder="1" applyAlignment="1">
      <alignment horizontal="center" vertical="center"/>
    </xf>
    <xf numFmtId="0" fontId="26" fillId="0" borderId="45" xfId="0" applyFont="1" applyBorder="1" applyAlignment="1"/>
    <xf numFmtId="0" fontId="28" fillId="0" borderId="0" xfId="0" applyFont="1" applyAlignment="1">
      <alignment horizontal="center" vertical="center" shrinkToFit="1"/>
    </xf>
    <xf numFmtId="0" fontId="25" fillId="0" borderId="0" xfId="0" applyFont="1">
      <alignment vertical="center"/>
    </xf>
    <xf numFmtId="0" fontId="25" fillId="0" borderId="3" xfId="0" applyFont="1" applyBorder="1" applyAlignment="1">
      <alignment horizontal="center" vertical="center" wrapText="1"/>
    </xf>
    <xf numFmtId="0" fontId="31" fillId="0" borderId="2" xfId="0" applyFont="1" applyBorder="1" applyAlignment="1">
      <alignment horizontal="left" vertical="center" wrapText="1"/>
    </xf>
    <xf numFmtId="0" fontId="26" fillId="0" borderId="46" xfId="0" applyFont="1" applyBorder="1" applyAlignment="1"/>
    <xf numFmtId="0" fontId="33" fillId="0" borderId="2" xfId="0" applyFont="1" applyBorder="1" applyAlignment="1">
      <alignment horizontal="left" vertical="center" wrapText="1"/>
    </xf>
    <xf numFmtId="0" fontId="25" fillId="0" borderId="10" xfId="0" applyFont="1" applyBorder="1" applyAlignment="1">
      <alignment horizontal="center" vertical="center"/>
    </xf>
    <xf numFmtId="0" fontId="26" fillId="0" borderId="41" xfId="0" applyFont="1" applyBorder="1" applyAlignment="1"/>
    <xf numFmtId="0" fontId="16" fillId="0" borderId="31" xfId="0" applyFont="1" applyBorder="1" applyAlignment="1">
      <alignment horizontal="left" vertical="center" indent="1"/>
    </xf>
    <xf numFmtId="0" fontId="16" fillId="0" borderId="0" xfId="0" applyFont="1">
      <alignment vertical="center"/>
    </xf>
    <xf numFmtId="0" fontId="0" fillId="0" borderId="24" xfId="0" applyBorder="1" applyAlignment="1"/>
    <xf numFmtId="0" fontId="16" fillId="0" borderId="7" xfId="0" applyFont="1" applyBorder="1" applyAlignment="1">
      <alignment horizontal="center" vertical="center" wrapText="1"/>
    </xf>
    <xf numFmtId="0" fontId="0" fillId="0" borderId="1" xfId="0" applyBorder="1" applyAlignment="1"/>
    <xf numFmtId="0" fontId="0" fillId="0" borderId="20" xfId="0" applyBorder="1" applyAlignment="1"/>
    <xf numFmtId="0" fontId="16" fillId="0" borderId="7" xfId="0" applyFont="1" applyBorder="1" applyAlignment="1">
      <alignment horizontal="center" vertical="center"/>
    </xf>
    <xf numFmtId="0" fontId="0" fillId="0" borderId="4" xfId="0" applyBorder="1" applyAlignment="1"/>
    <xf numFmtId="0" fontId="0" fillId="0" borderId="18" xfId="0" applyBorder="1" applyAlignment="1"/>
    <xf numFmtId="0" fontId="0" fillId="0" borderId="27" xfId="0" applyBorder="1" applyAlignment="1"/>
    <xf numFmtId="0" fontId="0" fillId="0" borderId="48" xfId="0" applyBorder="1" applyAlignment="1"/>
    <xf numFmtId="0" fontId="0" fillId="0" borderId="21" xfId="0" applyBorder="1" applyAlignment="1"/>
    <xf numFmtId="0" fontId="0" fillId="0" borderId="22" xfId="0" applyBorder="1" applyAlignment="1"/>
    <xf numFmtId="176" fontId="16" fillId="0" borderId="26" xfId="0" applyNumberFormat="1" applyFont="1" applyBorder="1" applyAlignment="1">
      <alignment horizontal="left" vertical="center" indent="1" shrinkToFit="1"/>
    </xf>
    <xf numFmtId="0" fontId="0" fillId="0" borderId="2" xfId="0" applyBorder="1" applyAlignment="1"/>
    <xf numFmtId="0" fontId="16" fillId="0" borderId="0" xfId="0" applyFont="1" applyAlignment="1">
      <alignment horizontal="left" vertical="center"/>
    </xf>
    <xf numFmtId="176" fontId="16" fillId="0" borderId="0" xfId="0" applyNumberFormat="1" applyFont="1" applyAlignment="1">
      <alignment horizontal="left" vertical="center"/>
    </xf>
    <xf numFmtId="0" fontId="17" fillId="0" borderId="0" xfId="0" applyFont="1" applyAlignment="1">
      <alignment horizontal="left" vertical="center" indent="2" shrinkToFit="1"/>
    </xf>
    <xf numFmtId="0" fontId="16" fillId="0" borderId="44" xfId="0" applyFont="1" applyBorder="1" applyAlignment="1">
      <alignment horizontal="left" vertical="center" indent="1"/>
    </xf>
    <xf numFmtId="0" fontId="0" fillId="0" borderId="28" xfId="0" applyBorder="1" applyAlignment="1"/>
    <xf numFmtId="0" fontId="0" fillId="0" borderId="40" xfId="0" applyBorder="1" applyAlignment="1"/>
    <xf numFmtId="0" fontId="17" fillId="0" borderId="12" xfId="0" applyFont="1" applyBorder="1" applyAlignment="1">
      <alignment horizontal="left" vertical="center" indent="1" shrinkToFit="1"/>
    </xf>
    <xf numFmtId="0" fontId="17" fillId="0" borderId="2" xfId="0" applyFont="1" applyBorder="1" applyAlignment="1">
      <alignment horizontal="left" vertical="center" shrinkToFit="1"/>
    </xf>
    <xf numFmtId="0" fontId="16" fillId="0" borderId="19" xfId="0" applyFont="1" applyBorder="1" applyAlignment="1">
      <alignment horizontal="left" vertical="center" indent="1"/>
    </xf>
    <xf numFmtId="0" fontId="16" fillId="0" borderId="43" xfId="0" quotePrefix="1" applyFont="1" applyBorder="1" applyAlignment="1">
      <alignment horizontal="left" vertical="center"/>
    </xf>
    <xf numFmtId="0" fontId="0" fillId="0" borderId="43" xfId="0" applyBorder="1" applyAlignment="1"/>
    <xf numFmtId="177" fontId="17" fillId="0" borderId="12" xfId="0" applyNumberFormat="1" applyFont="1" applyBorder="1" applyAlignment="1">
      <alignment horizontal="center" vertical="center"/>
    </xf>
    <xf numFmtId="0" fontId="24" fillId="0" borderId="0" xfId="1" applyFont="1">
      <alignment vertical="top"/>
      <protection locked="0"/>
    </xf>
    <xf numFmtId="0" fontId="21" fillId="0" borderId="0" xfId="0" applyFont="1" applyAlignment="1">
      <alignment horizontal="center" vertical="center"/>
    </xf>
    <xf numFmtId="176" fontId="16" fillId="0" borderId="12" xfId="0" applyNumberFormat="1" applyFont="1" applyBorder="1" applyAlignment="1">
      <alignment horizontal="right" vertical="center"/>
    </xf>
    <xf numFmtId="0" fontId="16" fillId="0" borderId="2" xfId="0" applyFont="1" applyBorder="1" applyAlignment="1">
      <alignment horizontal="left" vertical="center"/>
    </xf>
    <xf numFmtId="0" fontId="17" fillId="0" borderId="3" xfId="0" applyFont="1" applyBorder="1" applyAlignment="1">
      <alignment horizontal="left" vertical="center" indent="1" shrinkToFit="1"/>
    </xf>
    <xf numFmtId="0" fontId="17" fillId="0" borderId="26" xfId="0" applyFont="1" applyBorder="1" applyAlignment="1">
      <alignment horizontal="left" vertical="center" indent="1" shrinkToFit="1"/>
    </xf>
    <xf numFmtId="0" fontId="16" fillId="0" borderId="16" xfId="0" applyFont="1" applyBorder="1" applyAlignment="1">
      <alignment horizontal="center" vertical="center"/>
    </xf>
    <xf numFmtId="0" fontId="17" fillId="0" borderId="16" xfId="0" applyFont="1" applyBorder="1" applyAlignment="1">
      <alignment horizontal="left" vertical="center" indent="2" shrinkToFit="1"/>
    </xf>
    <xf numFmtId="0" fontId="16" fillId="0" borderId="5" xfId="0" applyFont="1" applyBorder="1" applyAlignment="1">
      <alignment horizontal="center" vertical="center"/>
    </xf>
    <xf numFmtId="0" fontId="0" fillId="0" borderId="29" xfId="0" applyBorder="1" applyAlignment="1"/>
    <xf numFmtId="0" fontId="0" fillId="0" borderId="36" xfId="0" applyBorder="1" applyAlignment="1"/>
    <xf numFmtId="0" fontId="15" fillId="0" borderId="32" xfId="0" applyFont="1" applyBorder="1" applyAlignment="1">
      <alignment horizontal="center" vertical="center"/>
    </xf>
    <xf numFmtId="0" fontId="20" fillId="0" borderId="32" xfId="0" applyFont="1" applyBorder="1" applyAlignment="1">
      <alignment horizontal="left" vertical="center" indent="2" shrinkToFit="1"/>
    </xf>
    <xf numFmtId="0" fontId="16" fillId="0" borderId="6" xfId="0" applyFont="1" applyBorder="1" applyAlignment="1">
      <alignment horizontal="center" vertical="center"/>
    </xf>
    <xf numFmtId="0" fontId="0" fillId="0" borderId="16" xfId="0" applyBorder="1" applyAlignment="1"/>
    <xf numFmtId="0" fontId="17" fillId="0" borderId="6" xfId="0" applyFont="1" applyBorder="1" applyAlignment="1">
      <alignment horizontal="center" vertical="center"/>
    </xf>
    <xf numFmtId="0" fontId="0" fillId="0" borderId="23" xfId="0" applyBorder="1" applyAlignment="1"/>
    <xf numFmtId="0" fontId="16" fillId="0" borderId="0" xfId="0" applyFont="1" applyAlignment="1">
      <alignment horizontal="center" vertical="center"/>
    </xf>
    <xf numFmtId="0" fontId="17" fillId="0" borderId="0" xfId="0" applyFont="1" applyAlignment="1">
      <alignment vertical="center" shrinkToFit="1"/>
    </xf>
    <xf numFmtId="0" fontId="17" fillId="0" borderId="0" xfId="0" applyFont="1" applyAlignment="1">
      <alignment horizontal="left" vertical="center" indent="1" shrinkToFit="1"/>
    </xf>
    <xf numFmtId="176" fontId="16" fillId="0" borderId="0" xfId="0" applyNumberFormat="1" applyFont="1" applyAlignment="1">
      <alignment horizontal="center" vertical="center"/>
    </xf>
    <xf numFmtId="0" fontId="16" fillId="0" borderId="0" xfId="0" applyFont="1" applyAlignment="1">
      <alignment horizontal="left" vertical="distributed" wrapText="1"/>
    </xf>
    <xf numFmtId="0" fontId="16" fillId="0" borderId="0" xfId="0" applyFont="1" applyAlignment="1">
      <alignment horizontal="left" vertical="center" indent="1"/>
    </xf>
    <xf numFmtId="0" fontId="16" fillId="0" borderId="0" xfId="0" applyFont="1" applyAlignment="1">
      <alignment horizontal="left" vertical="distributed" wrapText="1" shrinkToFit="1"/>
    </xf>
    <xf numFmtId="0" fontId="19" fillId="0" borderId="0" xfId="0" applyFont="1" applyAlignment="1">
      <alignment horizontal="left" indent="1" shrinkToFit="1"/>
    </xf>
    <xf numFmtId="0" fontId="19" fillId="0" borderId="0" xfId="0" applyFont="1" applyAlignment="1">
      <alignment horizontal="right" indent="1"/>
    </xf>
    <xf numFmtId="0" fontId="45" fillId="6" borderId="60" xfId="1" applyFont="1" applyFill="1" applyBorder="1" applyAlignment="1" applyProtection="1">
      <alignment horizontal="center" vertical="center" wrapText="1"/>
    </xf>
    <xf numFmtId="0" fontId="27" fillId="0" borderId="32" xfId="0" applyFont="1" applyBorder="1" applyAlignment="1">
      <alignment vertical="center" wrapText="1"/>
    </xf>
    <xf numFmtId="0" fontId="27" fillId="0" borderId="31" xfId="0" applyFont="1" applyBorder="1" applyAlignment="1">
      <alignment vertical="center" wrapText="1"/>
    </xf>
    <xf numFmtId="0" fontId="27" fillId="0" borderId="16" xfId="0" applyFont="1" applyBorder="1" applyAlignment="1">
      <alignment vertical="center" wrapText="1"/>
    </xf>
    <xf numFmtId="49" fontId="30" fillId="3" borderId="3" xfId="0" applyNumberFormat="1" applyFont="1" applyFill="1" applyBorder="1" applyAlignment="1">
      <alignment horizontal="left" vertical="center"/>
    </xf>
    <xf numFmtId="0" fontId="26" fillId="3" borderId="20" xfId="0" applyFont="1" applyFill="1" applyBorder="1" applyAlignment="1"/>
    <xf numFmtId="49" fontId="30" fillId="3" borderId="10" xfId="0" applyNumberFormat="1" applyFont="1" applyFill="1" applyBorder="1" applyAlignment="1">
      <alignment horizontal="left" vertical="center"/>
    </xf>
    <xf numFmtId="0" fontId="26" fillId="3" borderId="41" xfId="0" applyFont="1" applyFill="1" applyBorder="1" applyAlignment="1"/>
    <xf numFmtId="177" fontId="30" fillId="3" borderId="3" xfId="0" applyNumberFormat="1" applyFont="1" applyFill="1" applyBorder="1" applyAlignment="1">
      <alignment horizontal="left" vertical="center"/>
    </xf>
    <xf numFmtId="177" fontId="30" fillId="3" borderId="10" xfId="0" applyNumberFormat="1" applyFont="1" applyFill="1" applyBorder="1" applyAlignment="1">
      <alignment horizontal="left" vertical="center"/>
    </xf>
    <xf numFmtId="49" fontId="30" fillId="3" borderId="32" xfId="0" applyNumberFormat="1" applyFont="1" applyFill="1" applyBorder="1" applyAlignment="1">
      <alignment horizontal="center" vertical="center"/>
    </xf>
    <xf numFmtId="0" fontId="26" fillId="3" borderId="36" xfId="0" applyFont="1" applyFill="1" applyBorder="1" applyAlignment="1"/>
    <xf numFmtId="0" fontId="26" fillId="3" borderId="25" xfId="0" applyFont="1" applyFill="1" applyBorder="1" applyAlignment="1"/>
    <xf numFmtId="0" fontId="26" fillId="3" borderId="24" xfId="0" applyFont="1" applyFill="1" applyBorder="1" applyAlignment="1"/>
    <xf numFmtId="49" fontId="30" fillId="3" borderId="6" xfId="0" applyNumberFormat="1" applyFont="1" applyFill="1" applyBorder="1" applyAlignment="1">
      <alignment horizontal="left" vertical="center"/>
    </xf>
    <xf numFmtId="0" fontId="26" fillId="3" borderId="45" xfId="0" applyFont="1" applyFill="1" applyBorder="1" applyAlignment="1"/>
    <xf numFmtId="0" fontId="30" fillId="3" borderId="10" xfId="0" applyFont="1" applyFill="1" applyBorder="1" applyAlignment="1">
      <alignment horizontal="left" vertical="center"/>
    </xf>
    <xf numFmtId="0" fontId="30" fillId="3" borderId="6" xfId="0" applyFont="1" applyFill="1" applyBorder="1" applyAlignment="1">
      <alignment horizontal="left" vertical="center"/>
    </xf>
    <xf numFmtId="0" fontId="30" fillId="3" borderId="3" xfId="0" applyFont="1" applyFill="1" applyBorder="1" applyAlignment="1">
      <alignment horizontal="left" vertical="center"/>
    </xf>
    <xf numFmtId="0" fontId="27" fillId="0" borderId="17" xfId="0" applyFont="1" applyBorder="1" applyAlignment="1">
      <alignment horizontal="center" vertical="center"/>
    </xf>
    <xf numFmtId="0" fontId="26" fillId="0" borderId="18" xfId="0" applyFont="1" applyBorder="1" applyAlignment="1"/>
    <xf numFmtId="0" fontId="30" fillId="3" borderId="3" xfId="0" applyFont="1" applyFill="1" applyBorder="1" applyAlignment="1">
      <alignment horizontal="left" vertical="center" wrapText="1"/>
    </xf>
    <xf numFmtId="0" fontId="37" fillId="0" borderId="21" xfId="0" applyFont="1" applyBorder="1" applyAlignment="1">
      <alignment horizontal="center" vertical="center" shrinkToFit="1"/>
    </xf>
    <xf numFmtId="0" fontId="26" fillId="0" borderId="21" xfId="0" applyFont="1" applyBorder="1" applyAlignment="1"/>
    <xf numFmtId="0" fontId="27" fillId="0" borderId="5" xfId="0" applyFont="1" applyBorder="1" applyAlignment="1">
      <alignment horizontal="left" vertical="center" wrapText="1"/>
    </xf>
    <xf numFmtId="0" fontId="26" fillId="0" borderId="34" xfId="0" applyFont="1" applyBorder="1" applyAlignment="1">
      <alignment horizontal="left" vertical="center" wrapText="1"/>
    </xf>
    <xf numFmtId="0" fontId="26" fillId="0" borderId="47" xfId="0" applyFont="1" applyBorder="1" applyAlignment="1">
      <alignment horizontal="left" vertical="center" wrapText="1"/>
    </xf>
    <xf numFmtId="0" fontId="27" fillId="0" borderId="42" xfId="0" applyFont="1" applyBorder="1" applyAlignment="1">
      <alignment horizontal="left" vertical="center" wrapText="1"/>
    </xf>
    <xf numFmtId="0" fontId="26" fillId="0" borderId="35" xfId="0" applyFont="1" applyBorder="1" applyAlignment="1">
      <alignment horizontal="left" vertical="center" wrapText="1"/>
    </xf>
    <xf numFmtId="0" fontId="27" fillId="3" borderId="10" xfId="0" applyFont="1" applyFill="1" applyBorder="1" applyAlignment="1">
      <alignment horizontal="left" vertical="center"/>
    </xf>
    <xf numFmtId="0" fontId="30" fillId="3" borderId="16" xfId="0" applyFont="1" applyFill="1" applyBorder="1" applyAlignment="1">
      <alignment horizontal="left" vertical="center"/>
    </xf>
    <xf numFmtId="0" fontId="26" fillId="3" borderId="22" xfId="0" applyFont="1" applyFill="1" applyBorder="1" applyAlignment="1"/>
    <xf numFmtId="177" fontId="30" fillId="2" borderId="3" xfId="0" applyNumberFormat="1" applyFont="1" applyFill="1" applyBorder="1" applyAlignment="1" applyProtection="1">
      <alignment horizontal="left" vertical="center"/>
      <protection locked="0"/>
    </xf>
    <xf numFmtId="0" fontId="26" fillId="2" borderId="20" xfId="0" applyFont="1" applyFill="1" applyBorder="1" applyAlignment="1" applyProtection="1">
      <protection locked="0"/>
    </xf>
    <xf numFmtId="0" fontId="30" fillId="4" borderId="3" xfId="0" applyFont="1" applyFill="1" applyBorder="1" applyAlignment="1">
      <alignment horizontal="left" vertical="center" wrapText="1"/>
    </xf>
    <xf numFmtId="0" fontId="26" fillId="4" borderId="20" xfId="0" applyFont="1" applyFill="1" applyBorder="1" applyAlignment="1"/>
    <xf numFmtId="0" fontId="30" fillId="2" borderId="3" xfId="0" applyFont="1" applyFill="1" applyBorder="1" applyAlignment="1" applyProtection="1">
      <alignment horizontal="left" vertical="center"/>
      <protection locked="0"/>
    </xf>
    <xf numFmtId="0" fontId="27" fillId="0" borderId="16" xfId="0" applyFont="1" applyBorder="1" applyAlignment="1">
      <alignment horizontal="left" vertical="center" wrapText="1"/>
    </xf>
    <xf numFmtId="0" fontId="25" fillId="0" borderId="16" xfId="0" applyFont="1" applyBorder="1" applyAlignment="1"/>
    <xf numFmtId="0" fontId="27" fillId="2" borderId="11" xfId="0" applyFont="1" applyFill="1" applyBorder="1" applyAlignment="1" applyProtection="1">
      <alignment horizontal="left" vertical="center"/>
      <protection locked="0"/>
    </xf>
    <xf numFmtId="0" fontId="27" fillId="2" borderId="41" xfId="0" applyFont="1" applyFill="1" applyBorder="1" applyAlignment="1" applyProtection="1">
      <alignment horizontal="left" vertical="center"/>
      <protection locked="0"/>
    </xf>
    <xf numFmtId="0" fontId="27" fillId="2" borderId="10" xfId="0" applyFont="1" applyFill="1" applyBorder="1" applyAlignment="1" applyProtection="1">
      <alignment horizontal="left" vertical="center"/>
      <protection locked="0"/>
    </xf>
    <xf numFmtId="0" fontId="26" fillId="2" borderId="41" xfId="0" applyFont="1" applyFill="1" applyBorder="1" applyAlignment="1" applyProtection="1">
      <protection locked="0"/>
    </xf>
    <xf numFmtId="0" fontId="38" fillId="0" borderId="6" xfId="0" applyFont="1" applyBorder="1" applyAlignment="1">
      <alignment horizontal="left" vertical="center" wrapText="1"/>
    </xf>
    <xf numFmtId="0" fontId="26" fillId="0" borderId="31" xfId="0" applyFont="1" applyBorder="1" applyAlignment="1"/>
    <xf numFmtId="0" fontId="26" fillId="0" borderId="16" xfId="0" applyFont="1" applyBorder="1" applyAlignment="1"/>
    <xf numFmtId="0" fontId="30" fillId="2" borderId="16" xfId="0" applyFont="1" applyFill="1" applyBorder="1" applyAlignment="1" applyProtection="1">
      <alignment horizontal="left" vertical="center"/>
      <protection locked="0"/>
    </xf>
    <xf numFmtId="0" fontId="26" fillId="2" borderId="22" xfId="0" applyFont="1" applyFill="1" applyBorder="1" applyAlignment="1" applyProtection="1">
      <protection locked="0"/>
    </xf>
    <xf numFmtId="0" fontId="27" fillId="0" borderId="35" xfId="0" applyFont="1" applyBorder="1" applyAlignment="1">
      <alignment horizontal="left" vertical="center" wrapText="1"/>
    </xf>
    <xf numFmtId="0" fontId="25" fillId="0" borderId="34" xfId="0" applyFont="1" applyBorder="1" applyAlignment="1">
      <alignment horizontal="left" vertical="center" wrapText="1"/>
    </xf>
    <xf numFmtId="0" fontId="25" fillId="0" borderId="35" xfId="0" applyFont="1" applyBorder="1" applyAlignment="1">
      <alignment horizontal="left" vertical="center" wrapText="1"/>
    </xf>
    <xf numFmtId="0" fontId="30" fillId="2" borderId="10" xfId="0" applyFont="1" applyFill="1" applyBorder="1" applyAlignment="1" applyProtection="1">
      <alignment horizontal="left" vertical="center"/>
      <protection locked="0"/>
    </xf>
    <xf numFmtId="49" fontId="30" fillId="2" borderId="3" xfId="0" applyNumberFormat="1" applyFont="1" applyFill="1" applyBorder="1" applyAlignment="1" applyProtection="1">
      <alignment horizontal="left" vertical="center"/>
      <protection locked="0"/>
    </xf>
    <xf numFmtId="0" fontId="30" fillId="3" borderId="6" xfId="0" applyFont="1" applyFill="1" applyBorder="1" applyAlignment="1">
      <alignment horizontal="left" vertical="center" wrapText="1"/>
    </xf>
    <xf numFmtId="0" fontId="30" fillId="2" borderId="12" xfId="0" applyFont="1" applyFill="1" applyBorder="1" applyAlignment="1" applyProtection="1">
      <alignment horizontal="left" vertical="center"/>
      <protection locked="0"/>
    </xf>
    <xf numFmtId="0" fontId="30" fillId="2" borderId="20" xfId="0" applyFont="1" applyFill="1" applyBorder="1" applyAlignment="1" applyProtection="1">
      <alignment horizontal="left" vertical="center"/>
      <protection locked="0"/>
    </xf>
    <xf numFmtId="177" fontId="30" fillId="2" borderId="12" xfId="0" applyNumberFormat="1" applyFont="1" applyFill="1" applyBorder="1" applyAlignment="1" applyProtection="1">
      <alignment horizontal="left" vertical="center"/>
      <protection locked="0"/>
    </xf>
    <xf numFmtId="177" fontId="30" fillId="2" borderId="20" xfId="0" applyNumberFormat="1" applyFont="1" applyFill="1" applyBorder="1" applyAlignment="1" applyProtection="1">
      <alignment horizontal="left" vertical="center"/>
      <protection locked="0"/>
    </xf>
    <xf numFmtId="0" fontId="30" fillId="2" borderId="13" xfId="0" applyFont="1" applyFill="1" applyBorder="1" applyAlignment="1" applyProtection="1">
      <alignment horizontal="left" vertical="center"/>
      <protection locked="0"/>
    </xf>
    <xf numFmtId="0" fontId="30" fillId="2" borderId="45" xfId="0" applyFont="1" applyFill="1" applyBorder="1" applyAlignment="1" applyProtection="1">
      <alignment horizontal="left" vertical="center"/>
      <protection locked="0"/>
    </xf>
    <xf numFmtId="0" fontId="30" fillId="4" borderId="6" xfId="0" applyFont="1" applyFill="1" applyBorder="1" applyAlignment="1">
      <alignment horizontal="left" vertical="center"/>
    </xf>
    <xf numFmtId="0" fontId="26" fillId="4" borderId="45" xfId="0" applyFont="1" applyFill="1" applyBorder="1" applyAlignment="1"/>
    <xf numFmtId="0" fontId="30" fillId="4" borderId="3" xfId="0" applyFont="1" applyFill="1" applyBorder="1" applyAlignment="1">
      <alignment horizontal="left" vertical="center"/>
    </xf>
    <xf numFmtId="0" fontId="27" fillId="0" borderId="33" xfId="0" applyFont="1" applyBorder="1" applyAlignment="1">
      <alignment horizontal="left" vertical="center" wrapText="1"/>
    </xf>
    <xf numFmtId="0" fontId="26" fillId="0" borderId="36" xfId="0" applyFont="1" applyBorder="1" applyAlignment="1">
      <alignment horizontal="left"/>
    </xf>
    <xf numFmtId="0" fontId="26" fillId="0" borderId="27" xfId="0" applyFont="1" applyBorder="1" applyAlignment="1">
      <alignment horizontal="left"/>
    </xf>
    <xf numFmtId="0" fontId="26" fillId="0" borderId="24" xfId="0" applyFont="1" applyBorder="1" applyAlignment="1">
      <alignment horizontal="left"/>
    </xf>
    <xf numFmtId="0" fontId="38" fillId="0" borderId="38" xfId="0" applyFont="1" applyBorder="1" applyAlignment="1">
      <alignment horizontal="left" vertical="center" wrapText="1"/>
    </xf>
    <xf numFmtId="0" fontId="26" fillId="0" borderId="25" xfId="0" applyFont="1" applyBorder="1" applyAlignment="1"/>
    <xf numFmtId="0" fontId="30" fillId="2" borderId="6" xfId="0" applyFont="1" applyFill="1" applyBorder="1" applyAlignment="1" applyProtection="1">
      <alignment horizontal="left" vertical="center" wrapText="1"/>
      <protection locked="0"/>
    </xf>
    <xf numFmtId="0" fontId="26" fillId="2" borderId="45" xfId="0" applyFont="1" applyFill="1" applyBorder="1" applyAlignment="1" applyProtection="1">
      <protection locked="0"/>
    </xf>
    <xf numFmtId="0" fontId="27" fillId="0" borderId="15" xfId="0" applyFont="1" applyBorder="1" applyAlignment="1">
      <alignment horizontal="left" vertical="center" wrapText="1"/>
    </xf>
    <xf numFmtId="0" fontId="27" fillId="0" borderId="0" xfId="0" applyFont="1">
      <alignment vertical="center"/>
    </xf>
    <xf numFmtId="0" fontId="25" fillId="0" borderId="21" xfId="0" applyFont="1" applyBorder="1" applyAlignment="1"/>
    <xf numFmtId="0" fontId="27" fillId="0" borderId="30" xfId="0" applyFont="1" applyBorder="1" applyAlignment="1">
      <alignment horizontal="left" vertical="center" wrapText="1"/>
    </xf>
    <xf numFmtId="0" fontId="25" fillId="0" borderId="39" xfId="0" applyFont="1" applyBorder="1" applyAlignment="1"/>
    <xf numFmtId="0" fontId="25" fillId="0" borderId="37" xfId="0" applyFont="1" applyBorder="1" applyAlignment="1"/>
    <xf numFmtId="0" fontId="30" fillId="0" borderId="32" xfId="0" applyFont="1" applyBorder="1" applyAlignment="1">
      <alignment horizontal="left" vertical="center"/>
    </xf>
    <xf numFmtId="0" fontId="26" fillId="0" borderId="25" xfId="0" applyFont="1" applyBorder="1" applyAlignment="1">
      <alignment horizontal="left"/>
    </xf>
    <xf numFmtId="0" fontId="30" fillId="2" borderId="3" xfId="0" applyFont="1" applyFill="1" applyBorder="1" applyAlignment="1" applyProtection="1">
      <alignment horizontal="left" vertical="center" wrapText="1"/>
      <protection locked="0"/>
    </xf>
    <xf numFmtId="49" fontId="30" fillId="2" borderId="6" xfId="0" applyNumberFormat="1" applyFont="1" applyFill="1" applyBorder="1" applyAlignment="1" applyProtection="1">
      <alignment horizontal="left" vertical="center"/>
      <protection locked="0"/>
    </xf>
    <xf numFmtId="49" fontId="30" fillId="2" borderId="10" xfId="0" applyNumberFormat="1" applyFont="1" applyFill="1" applyBorder="1" applyAlignment="1" applyProtection="1">
      <alignment horizontal="left" vertical="center"/>
      <protection locked="0"/>
    </xf>
    <xf numFmtId="177" fontId="30" fillId="2" borderId="11" xfId="0" applyNumberFormat="1" applyFont="1" applyFill="1" applyBorder="1" applyAlignment="1" applyProtection="1">
      <alignment horizontal="left" vertical="center"/>
      <protection locked="0"/>
    </xf>
    <xf numFmtId="177" fontId="30" fillId="2" borderId="41" xfId="0" applyNumberFormat="1" applyFont="1" applyFill="1" applyBorder="1" applyAlignment="1" applyProtection="1">
      <alignment horizontal="left" vertical="center"/>
      <protection locked="0"/>
    </xf>
    <xf numFmtId="176" fontId="2" fillId="0" borderId="0" xfId="0" applyNumberFormat="1"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2" fillId="0" borderId="3"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Alignment="1">
      <alignment horizontal="left" vertical="center" indent="1" shrinkToFit="1"/>
    </xf>
    <xf numFmtId="0" fontId="3" fillId="0" borderId="0" xfId="0" applyFont="1" applyAlignment="1">
      <alignment horizontal="left" vertical="center" indent="4" shrinkToFit="1"/>
    </xf>
    <xf numFmtId="0" fontId="3" fillId="0" borderId="1"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2" xfId="0" applyFont="1" applyBorder="1" applyAlignment="1">
      <alignment horizontal="left" vertical="center" indent="1" shrinkToFit="1"/>
    </xf>
    <xf numFmtId="0" fontId="3" fillId="0" borderId="1" xfId="0" applyFont="1" applyBorder="1" applyAlignment="1">
      <alignment horizontal="left" vertical="center" indent="1" shrinkToFit="1"/>
    </xf>
    <xf numFmtId="0" fontId="3" fillId="0" borderId="20" xfId="0" applyFont="1" applyBorder="1" applyAlignment="1">
      <alignment horizontal="left" vertical="center" indent="1" shrinkToFit="1"/>
    </xf>
    <xf numFmtId="0" fontId="2" fillId="0" borderId="0" xfId="0" applyFont="1" applyAlignment="1">
      <alignment horizontal="left" vertical="top" wrapText="1" shrinkToFit="1"/>
    </xf>
    <xf numFmtId="177" fontId="2" fillId="0" borderId="0" xfId="0" applyNumberFormat="1" applyFont="1" applyAlignment="1">
      <alignment horizontal="left" vertical="center" indent="1" shrinkToFit="1"/>
    </xf>
    <xf numFmtId="177" fontId="3" fillId="0" borderId="3" xfId="0" applyNumberFormat="1" applyFont="1" applyBorder="1" applyAlignment="1">
      <alignment horizontal="left" vertical="center" indent="1"/>
    </xf>
    <xf numFmtId="0" fontId="3" fillId="0" borderId="17" xfId="0" applyFont="1" applyBorder="1" applyAlignment="1">
      <alignment horizontal="left" indent="1" shrinkToFit="1"/>
    </xf>
    <xf numFmtId="0" fontId="3" fillId="0" borderId="16" xfId="0" applyFont="1" applyBorder="1" applyAlignment="1">
      <alignment horizontal="left" vertical="center" indent="1" shrinkToFit="1"/>
    </xf>
    <xf numFmtId="0" fontId="2" fillId="0" borderId="3" xfId="0" applyFont="1" applyBorder="1" applyAlignment="1">
      <alignment horizontal="center" vertical="center"/>
    </xf>
    <xf numFmtId="0" fontId="3" fillId="0" borderId="3" xfId="0" applyFont="1" applyBorder="1" applyAlignment="1">
      <alignment horizontal="center" vertical="center" shrinkToFit="1"/>
    </xf>
    <xf numFmtId="0" fontId="3" fillId="0" borderId="3" xfId="0" applyFont="1" applyBorder="1" applyAlignment="1">
      <alignment horizontal="left" vertical="center" indent="1" shrinkToFit="1"/>
    </xf>
    <xf numFmtId="49" fontId="3" fillId="0" borderId="3" xfId="0" applyNumberFormat="1" applyFont="1" applyBorder="1" applyAlignment="1">
      <alignment horizontal="left" vertical="center" indent="1"/>
    </xf>
    <xf numFmtId="0" fontId="3" fillId="0" borderId="16" xfId="0" applyFont="1" applyBorder="1" applyAlignment="1">
      <alignment horizontal="left" vertical="center" indent="4" shrinkToFit="1"/>
    </xf>
    <xf numFmtId="0" fontId="3" fillId="0" borderId="20" xfId="0" applyFont="1" applyBorder="1" applyAlignment="1">
      <alignment horizontal="center" vertical="center" shrinkToFit="1"/>
    </xf>
    <xf numFmtId="177" fontId="3" fillId="0" borderId="3" xfId="0" applyNumberFormat="1" applyFont="1" applyBorder="1" applyAlignment="1">
      <alignment horizontal="left" vertical="center" indent="1" shrinkToFit="1"/>
    </xf>
    <xf numFmtId="0" fontId="2" fillId="0" borderId="4" xfId="0" applyFont="1" applyBorder="1" applyAlignment="1">
      <alignment horizontal="left" vertical="center" wrapText="1"/>
    </xf>
    <xf numFmtId="0" fontId="2" fillId="0" borderId="20" xfId="0" applyFont="1" applyBorder="1" applyAlignment="1">
      <alignment horizontal="left" vertical="center"/>
    </xf>
    <xf numFmtId="0" fontId="2" fillId="0" borderId="0" xfId="0" applyFont="1" applyAlignment="1">
      <alignment horizontal="left" vertical="center" shrinkToFit="1"/>
    </xf>
    <xf numFmtId="177" fontId="2" fillId="0" borderId="3" xfId="0" applyNumberFormat="1" applyFont="1" applyBorder="1" applyAlignment="1">
      <alignment horizontal="right" vertical="center"/>
    </xf>
    <xf numFmtId="0" fontId="2" fillId="0" borderId="0" xfId="0" applyFont="1" applyAlignment="1">
      <alignment horizontal="left" vertical="center" indent="1"/>
    </xf>
    <xf numFmtId="177" fontId="3" fillId="0" borderId="0" xfId="0" applyNumberFormat="1" applyFont="1" applyAlignment="1">
      <alignment horizontal="left" vertical="center" indent="1" shrinkToFit="1"/>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0" xfId="0" applyFont="1" applyAlignment="1">
      <alignment horizontal="left" vertical="center" wrapText="1"/>
    </xf>
    <xf numFmtId="177" fontId="2" fillId="0" borderId="0" xfId="0" applyNumberFormat="1" applyFont="1" applyAlignment="1">
      <alignment horizontal="right" vertical="center"/>
    </xf>
    <xf numFmtId="0" fontId="3" fillId="0" borderId="0" xfId="0" applyFont="1" applyAlignment="1">
      <alignment horizontal="left" vertical="center" indent="2" shrinkToFit="1"/>
    </xf>
    <xf numFmtId="0" fontId="41" fillId="2" borderId="3" xfId="0" applyFont="1" applyFill="1" applyBorder="1" applyAlignment="1" applyProtection="1">
      <alignment horizontal="left" vertical="center" shrinkToFit="1"/>
      <protection locked="0"/>
    </xf>
    <xf numFmtId="0" fontId="42" fillId="2" borderId="20" xfId="0" applyFont="1" applyFill="1" applyBorder="1" applyAlignment="1" applyProtection="1">
      <alignment horizontal="left" vertical="center" shrinkToFit="1"/>
      <protection locked="0"/>
    </xf>
    <xf numFmtId="0" fontId="42" fillId="2" borderId="1" xfId="0" applyFont="1" applyFill="1" applyBorder="1" applyAlignment="1" applyProtection="1">
      <alignment horizontal="left" vertical="center" shrinkToFit="1"/>
      <protection locked="0"/>
    </xf>
    <xf numFmtId="0" fontId="41" fillId="2" borderId="3" xfId="0" applyFont="1" applyFill="1" applyBorder="1" applyAlignment="1" applyProtection="1">
      <alignment horizontal="center" vertical="center" shrinkToFit="1"/>
      <protection locked="0"/>
    </xf>
    <xf numFmtId="0" fontId="42" fillId="2" borderId="20" xfId="0" applyFont="1" applyFill="1" applyBorder="1" applyAlignment="1" applyProtection="1">
      <alignment horizontal="center" vertical="center" shrinkToFit="1"/>
      <protection locked="0"/>
    </xf>
    <xf numFmtId="0" fontId="2" fillId="0" borderId="3" xfId="0" applyFont="1" applyBorder="1" applyAlignment="1">
      <alignment horizontal="center" vertical="center" shrinkToFit="1"/>
    </xf>
    <xf numFmtId="0" fontId="9" fillId="0" borderId="0" xfId="0" applyFont="1" applyAlignment="1">
      <alignment horizontal="left" vertical="top" wrapText="1"/>
    </xf>
    <xf numFmtId="0" fontId="24" fillId="0" borderId="0" xfId="1" applyFont="1" applyProtection="1">
      <alignment vertical="top"/>
    </xf>
    <xf numFmtId="0" fontId="2" fillId="0" borderId="0" xfId="0" applyFont="1" applyAlignment="1">
      <alignment horizontal="left" vertical="center"/>
    </xf>
    <xf numFmtId="177" fontId="2" fillId="2" borderId="0" xfId="0" applyNumberFormat="1" applyFont="1" applyFill="1" applyAlignment="1" applyProtection="1">
      <alignment horizontal="center" vertical="center"/>
      <protection locked="0"/>
    </xf>
    <xf numFmtId="0" fontId="2" fillId="2" borderId="0" xfId="0" applyFont="1" applyFill="1" applyProtection="1">
      <alignment vertical="center"/>
      <protection locked="0"/>
    </xf>
    <xf numFmtId="0" fontId="10" fillId="0" borderId="0" xfId="0" applyFont="1" applyAlignment="1">
      <alignment horizontal="center" vertical="center"/>
    </xf>
    <xf numFmtId="0" fontId="1" fillId="0" borderId="0" xfId="0" applyFont="1">
      <alignment vertical="center"/>
    </xf>
    <xf numFmtId="49" fontId="1" fillId="0" borderId="0" xfId="0" applyNumberFormat="1" applyFont="1" applyAlignment="1">
      <alignment horizontal="center" vertical="center"/>
    </xf>
    <xf numFmtId="0" fontId="1" fillId="0" borderId="0" xfId="0" applyFont="1" applyAlignment="1">
      <alignment horizontal="left" vertical="center" indent="1" shrinkToFit="1"/>
    </xf>
    <xf numFmtId="0" fontId="1" fillId="0" borderId="0" xfId="0" applyFont="1" applyAlignment="1">
      <alignment horizontal="left" vertical="center" indent="1"/>
    </xf>
    <xf numFmtId="0" fontId="1" fillId="0" borderId="0" xfId="0" applyFont="1" applyAlignment="1">
      <alignment horizontal="left" vertical="center"/>
    </xf>
    <xf numFmtId="0" fontId="1" fillId="0" borderId="0" xfId="0" applyFont="1" applyAlignment="1">
      <alignment horizontal="left" vertical="center" shrinkToFit="1"/>
    </xf>
    <xf numFmtId="0" fontId="1" fillId="0" borderId="0" xfId="0" applyFont="1" applyAlignment="1">
      <alignment horizontal="center" vertical="center"/>
    </xf>
    <xf numFmtId="0" fontId="1" fillId="0" borderId="0" xfId="0" applyFont="1" applyAlignment="1">
      <alignment horizontal="left" vertical="center" indent="3" shrinkToFit="1"/>
    </xf>
    <xf numFmtId="0" fontId="1" fillId="0" borderId="0" xfId="0" applyFont="1" applyAlignment="1">
      <alignment horizontal="left" vertical="distributed" wrapText="1"/>
    </xf>
    <xf numFmtId="58" fontId="15" fillId="0" borderId="3" xfId="0" applyNumberFormat="1" applyFont="1" applyBorder="1">
      <alignment vertical="center"/>
    </xf>
  </cellXfs>
  <cellStyles count="5">
    <cellStyle name="ハイパーリンク" xfId="1" builtinId="8"/>
    <cellStyle name="桁区切り" xfId="2" builtinId="6"/>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FFCC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FFC000"/>
  </sheetPr>
  <dimension ref="A1:F25"/>
  <sheetViews>
    <sheetView tabSelected="1" zoomScaleNormal="100" workbookViewId="0">
      <selection activeCell="D9" sqref="D9"/>
    </sheetView>
  </sheetViews>
  <sheetFormatPr defaultColWidth="9" defaultRowHeight="25.5" customHeight="1"/>
  <cols>
    <col min="1" max="1" width="5.625" style="75" customWidth="1"/>
    <col min="2" max="2" width="13.25" style="74" customWidth="1"/>
    <col min="3" max="3" width="10.75" style="74" customWidth="1"/>
    <col min="4" max="4" width="65.25" style="74" customWidth="1"/>
    <col min="5" max="5" width="56.75" style="74" customWidth="1"/>
    <col min="6" max="6" width="65.25" style="90" customWidth="1"/>
    <col min="7" max="7" width="5.625" style="2" customWidth="1"/>
    <col min="8" max="8" width="9" style="2" customWidth="1"/>
    <col min="9" max="16384" width="9" style="2"/>
  </cols>
  <sheetData>
    <row r="1" spans="1:6" ht="26.25" customHeight="1" thickBot="1">
      <c r="B1" s="150" t="str">
        <f>CONCATENATE("",選管入力用!B4,"　立候補届出書等入力画面")</f>
        <v>那覇市議会議員一般選挙　立候補届出書等入力画面</v>
      </c>
      <c r="C1" s="151"/>
      <c r="D1" s="151"/>
      <c r="E1" s="151"/>
    </row>
    <row r="2" spans="1:6" ht="32.25" customHeight="1">
      <c r="A2" s="76" t="s">
        <v>0</v>
      </c>
      <c r="B2" s="148" t="s">
        <v>1</v>
      </c>
      <c r="C2" s="149"/>
      <c r="D2" s="77" t="s">
        <v>199</v>
      </c>
      <c r="E2" s="78" t="s">
        <v>2</v>
      </c>
      <c r="F2" s="91" t="s">
        <v>198</v>
      </c>
    </row>
    <row r="3" spans="1:6" ht="30" customHeight="1">
      <c r="A3" s="79">
        <v>1</v>
      </c>
      <c r="B3" s="146" t="s">
        <v>3</v>
      </c>
      <c r="C3" s="147"/>
      <c r="D3" s="85"/>
      <c r="E3" s="80" t="s">
        <v>4</v>
      </c>
      <c r="F3" s="92" t="s">
        <v>245</v>
      </c>
    </row>
    <row r="4" spans="1:6" ht="30" customHeight="1">
      <c r="A4" s="79">
        <v>2</v>
      </c>
      <c r="B4" s="152" t="s">
        <v>5</v>
      </c>
      <c r="C4" s="147"/>
      <c r="D4" s="85"/>
      <c r="E4" s="80" t="s">
        <v>6</v>
      </c>
      <c r="F4" s="92" t="s">
        <v>246</v>
      </c>
    </row>
    <row r="5" spans="1:6" ht="30" customHeight="1">
      <c r="A5" s="79">
        <v>3</v>
      </c>
      <c r="B5" s="146" t="s">
        <v>7</v>
      </c>
      <c r="C5" s="147"/>
      <c r="D5" s="85"/>
      <c r="E5" s="80" t="s">
        <v>8</v>
      </c>
      <c r="F5" s="92" t="s">
        <v>208</v>
      </c>
    </row>
    <row r="6" spans="1:6" ht="30" customHeight="1">
      <c r="A6" s="79">
        <v>4</v>
      </c>
      <c r="B6" s="146" t="s">
        <v>9</v>
      </c>
      <c r="C6" s="147"/>
      <c r="D6" s="85"/>
      <c r="E6" s="80" t="s">
        <v>10</v>
      </c>
      <c r="F6" s="92" t="s">
        <v>235</v>
      </c>
    </row>
    <row r="7" spans="1:6" ht="30" customHeight="1">
      <c r="A7" s="79">
        <v>5</v>
      </c>
      <c r="B7" s="146" t="s">
        <v>11</v>
      </c>
      <c r="C7" s="147"/>
      <c r="D7" s="86"/>
      <c r="E7" s="153" t="s">
        <v>12</v>
      </c>
      <c r="F7" s="93" t="s">
        <v>234</v>
      </c>
    </row>
    <row r="8" spans="1:6" ht="30" customHeight="1">
      <c r="A8" s="79">
        <v>6</v>
      </c>
      <c r="B8" s="146" t="s">
        <v>13</v>
      </c>
      <c r="C8" s="147"/>
      <c r="D8" s="86"/>
      <c r="E8" s="154"/>
      <c r="F8" s="93" t="s">
        <v>236</v>
      </c>
    </row>
    <row r="9" spans="1:6" ht="30" customHeight="1">
      <c r="A9" s="79">
        <v>7</v>
      </c>
      <c r="B9" s="146" t="s">
        <v>14</v>
      </c>
      <c r="C9" s="147"/>
      <c r="D9" s="87"/>
      <c r="E9" s="80" t="s">
        <v>15</v>
      </c>
      <c r="F9" s="94">
        <v>30747</v>
      </c>
    </row>
    <row r="10" spans="1:6" ht="30" customHeight="1">
      <c r="A10" s="79">
        <v>8</v>
      </c>
      <c r="B10" s="146" t="s">
        <v>16</v>
      </c>
      <c r="C10" s="147"/>
      <c r="D10" s="85"/>
      <c r="E10" s="80" t="s">
        <v>17</v>
      </c>
      <c r="F10" s="92" t="s">
        <v>211</v>
      </c>
    </row>
    <row r="11" spans="1:6" ht="30" customHeight="1">
      <c r="A11" s="79">
        <v>9</v>
      </c>
      <c r="B11" s="146" t="s">
        <v>18</v>
      </c>
      <c r="C11" s="147"/>
      <c r="D11" s="85"/>
      <c r="E11" s="80" t="s">
        <v>19</v>
      </c>
      <c r="F11" s="92" t="s">
        <v>250</v>
      </c>
    </row>
    <row r="12" spans="1:6" ht="30" customHeight="1">
      <c r="A12" s="79">
        <v>10</v>
      </c>
      <c r="B12" s="146" t="s">
        <v>20</v>
      </c>
      <c r="C12" s="147"/>
      <c r="D12" s="88"/>
      <c r="E12" s="80" t="s">
        <v>249</v>
      </c>
      <c r="F12" s="84" t="s">
        <v>209</v>
      </c>
    </row>
    <row r="13" spans="1:6" ht="30" customHeight="1">
      <c r="A13" s="79">
        <v>11</v>
      </c>
      <c r="B13" s="146" t="s">
        <v>207</v>
      </c>
      <c r="C13" s="147"/>
      <c r="D13" s="85"/>
      <c r="E13" s="80" t="s">
        <v>22</v>
      </c>
      <c r="F13" s="92" t="s">
        <v>210</v>
      </c>
    </row>
    <row r="14" spans="1:6" ht="30" customHeight="1">
      <c r="A14" s="79">
        <v>12</v>
      </c>
      <c r="B14" s="146" t="s">
        <v>23</v>
      </c>
      <c r="C14" s="147"/>
      <c r="D14" s="89"/>
      <c r="E14" s="153" t="s">
        <v>24</v>
      </c>
      <c r="F14" s="95" t="s">
        <v>57</v>
      </c>
    </row>
    <row r="15" spans="1:6" ht="30" customHeight="1">
      <c r="A15" s="79">
        <v>13</v>
      </c>
      <c r="B15" s="146" t="s">
        <v>25</v>
      </c>
      <c r="C15" s="147"/>
      <c r="D15" s="89"/>
      <c r="E15" s="154"/>
      <c r="F15" s="95" t="s">
        <v>237</v>
      </c>
    </row>
    <row r="16" spans="1:6" ht="39.75" customHeight="1">
      <c r="A16" s="79">
        <v>14</v>
      </c>
      <c r="B16" s="146" t="s">
        <v>26</v>
      </c>
      <c r="C16" s="147"/>
      <c r="D16" s="137"/>
      <c r="E16" s="155" t="s">
        <v>220</v>
      </c>
      <c r="F16" s="139" t="s">
        <v>247</v>
      </c>
    </row>
    <row r="17" spans="1:6" ht="39.75" customHeight="1" thickBot="1">
      <c r="A17" s="81">
        <v>15</v>
      </c>
      <c r="B17" s="156" t="s">
        <v>27</v>
      </c>
      <c r="C17" s="157"/>
      <c r="D17" s="138"/>
      <c r="E17" s="154"/>
      <c r="F17" s="140" t="s">
        <v>248</v>
      </c>
    </row>
    <row r="18" spans="1:6" ht="21" customHeight="1">
      <c r="B18" s="82"/>
      <c r="C18" s="82"/>
    </row>
    <row r="19" spans="1:6" ht="21" customHeight="1">
      <c r="B19" s="83" t="s">
        <v>231</v>
      </c>
      <c r="C19" s="82"/>
    </row>
    <row r="20" spans="1:6" ht="21" customHeight="1">
      <c r="B20" s="83" t="s">
        <v>212</v>
      </c>
      <c r="C20" s="82"/>
    </row>
    <row r="21" spans="1:6" ht="25.5" customHeight="1" thickBot="1"/>
    <row r="22" spans="1:6" ht="31.15" customHeight="1">
      <c r="B22" s="144" t="s">
        <v>254</v>
      </c>
      <c r="C22" s="90"/>
      <c r="D22" s="125" t="s">
        <v>223</v>
      </c>
    </row>
    <row r="23" spans="1:6" ht="31.15" customHeight="1" thickBot="1">
      <c r="B23" s="145"/>
      <c r="C23" s="90"/>
      <c r="D23" s="126" t="s">
        <v>224</v>
      </c>
    </row>
    <row r="24" spans="1:6" ht="31.15" customHeight="1">
      <c r="B24" s="124"/>
      <c r="C24" s="90"/>
      <c r="D24" s="126" t="s">
        <v>225</v>
      </c>
    </row>
    <row r="25" spans="1:6" ht="31.15" customHeight="1">
      <c r="B25" s="90"/>
      <c r="C25" s="90"/>
      <c r="D25" s="127" t="s">
        <v>226</v>
      </c>
    </row>
  </sheetData>
  <sheetProtection algorithmName="SHA-512" hashValue="mfzvcKQrDsfqvu7rwgDG9XIMdOIQ4yA2ilA91/QtMJ4Tcm46HpbkgFvtIEA5hc0XCMigtzfI2RBvaXPPXdzF1w==" saltValue="sNOqy8DgZ3f+J7LnFDi11w==" spinCount="100000" sheet="1" objects="1" scenarios="1"/>
  <mergeCells count="21">
    <mergeCell ref="E16:E17"/>
    <mergeCell ref="B9:C9"/>
    <mergeCell ref="B10:C10"/>
    <mergeCell ref="B11:C11"/>
    <mergeCell ref="B13:C13"/>
    <mergeCell ref="B16:C16"/>
    <mergeCell ref="B17:C17"/>
    <mergeCell ref="B12:C12"/>
    <mergeCell ref="E14:E15"/>
    <mergeCell ref="B1:E1"/>
    <mergeCell ref="B3:C3"/>
    <mergeCell ref="B4:C4"/>
    <mergeCell ref="E7:E8"/>
    <mergeCell ref="B5:C5"/>
    <mergeCell ref="B6:C6"/>
    <mergeCell ref="B7:C7"/>
    <mergeCell ref="B22:B23"/>
    <mergeCell ref="B8:C8"/>
    <mergeCell ref="B14:C14"/>
    <mergeCell ref="B15:C15"/>
    <mergeCell ref="B2:C2"/>
  </mergeCells>
  <phoneticPr fontId="22"/>
  <dataValidations count="2">
    <dataValidation type="list" allowBlank="1" showInputMessage="1" showErrorMessage="1" sqref="D5 F5" xr:uid="{00000000-0002-0000-0200-000000000000}">
      <formula1>"男,女"</formula1>
    </dataValidation>
    <dataValidation imeMode="hiragana" allowBlank="1" showInputMessage="1" showErrorMessage="1" sqref="D4 F4" xr:uid="{B03A477A-50C4-45BE-BC94-DA152BD4FBBE}"/>
  </dataValidations>
  <hyperlinks>
    <hyperlink ref="D22" location="立候補届出書!A1" display="立候補者届出書" xr:uid="{81608FDA-E95D-44E4-84FD-886DE149DE63}"/>
    <hyperlink ref="D23" location="宣誓書!A1" display="宣誓書" xr:uid="{60495A64-CBE8-43A5-B62C-1CB0D380AAAB}"/>
    <hyperlink ref="D24" location="代理人証明書!A1" display="代理人証明書" xr:uid="{9CD9CD04-8CF6-47E7-BF31-8EF5CBD13ADC}"/>
    <hyperlink ref="D25" location="通称認定申請書!A1" display="通称認定申請書" xr:uid="{9531760A-19C2-4F3E-91FE-35B527F42366}"/>
    <hyperlink ref="B22" location="入力_その他!A1" display="その他諸届" xr:uid="{A6CAB48A-62EE-477C-A2C2-6B940A9124FA}"/>
  </hyperlinks>
  <pageMargins left="0.37" right="0.27" top="0.35" bottom="0.5" header="0.21" footer="0.31496062992125978"/>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dimension ref="A2:T22"/>
  <sheetViews>
    <sheetView view="pageBreakPreview" zoomScale="90" zoomScaleSheetLayoutView="90" workbookViewId="0">
      <selection activeCell="P4" sqref="P4:T4"/>
    </sheetView>
  </sheetViews>
  <sheetFormatPr defaultColWidth="9" defaultRowHeight="26.25" customHeight="1"/>
  <cols>
    <col min="1" max="14" width="9.375" style="20" customWidth="1"/>
    <col min="15" max="15" width="9" style="20" customWidth="1"/>
    <col min="16" max="16384" width="9" style="20"/>
  </cols>
  <sheetData>
    <row r="2" spans="1:20" ht="26.25" customHeight="1">
      <c r="A2" s="298" t="s">
        <v>123</v>
      </c>
      <c r="B2" s="296"/>
      <c r="C2" s="296"/>
      <c r="D2" s="296"/>
      <c r="E2" s="296"/>
      <c r="F2" s="296"/>
      <c r="G2" s="296"/>
      <c r="H2" s="296"/>
      <c r="I2" s="296"/>
      <c r="J2" s="296"/>
      <c r="K2" s="296"/>
      <c r="L2" s="296"/>
      <c r="M2" s="296"/>
      <c r="N2" s="296"/>
    </row>
    <row r="4" spans="1:20" ht="26.25" customHeight="1">
      <c r="B4" s="41"/>
      <c r="C4" s="41"/>
      <c r="D4" s="41"/>
      <c r="E4" s="41"/>
      <c r="F4" s="41"/>
      <c r="G4" s="41"/>
      <c r="H4" s="41"/>
      <c r="I4" s="41"/>
      <c r="J4" s="329" t="str">
        <f>IF(OR(入力_その他!C24="",ISERROR(VALUE(入力_その他!C24))),"　　年　　　月　　　日",入力_その他!C24)</f>
        <v>　　年　　　月　　　日</v>
      </c>
      <c r="K4" s="296"/>
      <c r="L4" s="296"/>
      <c r="M4" s="296"/>
      <c r="P4" s="185" t="s">
        <v>233</v>
      </c>
      <c r="Q4" s="185"/>
      <c r="R4" s="185"/>
      <c r="S4" s="185"/>
      <c r="T4" s="185"/>
    </row>
    <row r="5" spans="1:20" ht="18" customHeight="1">
      <c r="D5" s="40"/>
      <c r="E5" s="40"/>
      <c r="F5" s="40"/>
      <c r="G5" s="40"/>
      <c r="H5" s="40"/>
      <c r="I5" s="40"/>
      <c r="J5" s="40"/>
    </row>
    <row r="6" spans="1:20" ht="26.25" customHeight="1">
      <c r="B6" s="20" t="str">
        <f>選管入力用!B4</f>
        <v>那覇市議会議員一般選挙</v>
      </c>
      <c r="F6" s="41"/>
      <c r="G6" s="41"/>
      <c r="H6" s="41"/>
      <c r="I6" s="41"/>
      <c r="J6" s="41"/>
    </row>
    <row r="7" spans="1:20" ht="26.25" customHeight="1">
      <c r="B7" s="20" t="s">
        <v>91</v>
      </c>
      <c r="C7" s="297" t="str">
        <f>選管入力用!B6</f>
        <v>平良　仁一</v>
      </c>
      <c r="D7" s="296"/>
      <c r="E7" s="20" t="s">
        <v>92</v>
      </c>
      <c r="F7" s="40"/>
      <c r="G7" s="40"/>
      <c r="H7" s="40"/>
      <c r="I7" s="40"/>
      <c r="J7" s="40"/>
    </row>
    <row r="8" spans="1:20" ht="15.75" customHeight="1">
      <c r="C8" s="21"/>
      <c r="D8" s="21"/>
      <c r="F8" s="40"/>
      <c r="G8" s="40"/>
      <c r="H8" s="40"/>
      <c r="I8" s="40"/>
      <c r="J8" s="40"/>
    </row>
    <row r="9" spans="1:20" ht="26.25" customHeight="1">
      <c r="C9" s="39"/>
      <c r="I9" s="20" t="str">
        <f>CONCATENATE("",選管入力用!B4,"候補者")</f>
        <v>那覇市議会議員一般選挙候補者</v>
      </c>
    </row>
    <row r="10" spans="1:20" ht="26.25" customHeight="1">
      <c r="I10" s="20" t="s">
        <v>124</v>
      </c>
      <c r="J10" s="328" t="str">
        <f>IF(入力_その他!C6="","",入力_その他!C6)</f>
        <v/>
      </c>
      <c r="K10" s="296"/>
      <c r="L10" s="296"/>
      <c r="M10" s="296"/>
    </row>
    <row r="11" spans="1:20" ht="26.25" customHeight="1">
      <c r="I11" s="20" t="s">
        <v>89</v>
      </c>
      <c r="J11" s="326" t="str">
        <f>IF(入力_その他!C3="","",入力_その他!C3)</f>
        <v/>
      </c>
      <c r="K11" s="296"/>
      <c r="L11" s="296"/>
      <c r="M11" s="20" t="s">
        <v>90</v>
      </c>
    </row>
    <row r="13" spans="1:20" ht="26.25" customHeight="1">
      <c r="A13" s="25"/>
      <c r="B13" s="308" t="str">
        <f>CONCATENATE("　",選管入力用!B2,"執行の",選管入力用!B4,"における選挙立会人として本人の承諾を得て届け出ます。")</f>
        <v>　令和７年７月２０日執行の那覇市議会議員一般選挙における選挙立会人として本人の承諾を得て届け出ます。</v>
      </c>
      <c r="C13" s="296"/>
      <c r="D13" s="296"/>
      <c r="E13" s="296"/>
      <c r="F13" s="296"/>
      <c r="G13" s="296"/>
      <c r="H13" s="296"/>
      <c r="I13" s="296"/>
      <c r="J13" s="296"/>
      <c r="K13" s="296"/>
      <c r="L13" s="296"/>
      <c r="M13" s="296"/>
    </row>
    <row r="14" spans="1:20" ht="26.25" customHeight="1">
      <c r="A14" s="25"/>
      <c r="B14" s="296"/>
      <c r="C14" s="296"/>
      <c r="D14" s="296"/>
      <c r="E14" s="296"/>
      <c r="F14" s="296"/>
      <c r="G14" s="296"/>
      <c r="H14" s="296"/>
      <c r="I14" s="296"/>
      <c r="J14" s="296"/>
      <c r="K14" s="296"/>
      <c r="L14" s="296"/>
      <c r="M14" s="296"/>
    </row>
    <row r="15" spans="1:20" ht="26.25" customHeight="1">
      <c r="A15" s="25"/>
      <c r="B15" s="38"/>
      <c r="C15" s="38"/>
      <c r="D15" s="38"/>
      <c r="E15" s="30"/>
      <c r="F15" s="30"/>
      <c r="G15" s="30"/>
      <c r="H15" s="30"/>
      <c r="I15" s="30"/>
      <c r="J15" s="30"/>
      <c r="K15" s="30"/>
      <c r="L15" s="30"/>
      <c r="M15" s="30"/>
    </row>
    <row r="16" spans="1:20" ht="26.25" customHeight="1">
      <c r="A16" s="25"/>
      <c r="B16" s="38"/>
      <c r="C16" s="35" t="s">
        <v>125</v>
      </c>
      <c r="D16" s="38"/>
      <c r="E16" s="30"/>
      <c r="F16" s="30" t="s">
        <v>30</v>
      </c>
      <c r="G16" s="327" t="str">
        <f>IF(入力_その他!C21="","",入力_その他!C21)</f>
        <v/>
      </c>
      <c r="H16" s="296"/>
      <c r="I16" s="296"/>
      <c r="J16" s="296"/>
      <c r="K16" s="296"/>
      <c r="L16" s="296"/>
      <c r="M16" s="30"/>
    </row>
    <row r="17" spans="1:14" ht="26.25" customHeight="1">
      <c r="A17" s="25"/>
      <c r="B17" s="38"/>
      <c r="C17" s="35"/>
      <c r="D17" s="38"/>
      <c r="E17" s="30"/>
      <c r="F17" s="30"/>
      <c r="G17" s="327" t="str">
        <f>IF(入力_その他!C22="","",入力_その他!C22)</f>
        <v/>
      </c>
      <c r="H17" s="296"/>
      <c r="I17" s="296"/>
      <c r="J17" s="296"/>
      <c r="K17" s="296"/>
      <c r="L17" s="296"/>
      <c r="M17" s="30"/>
    </row>
    <row r="18" spans="1:14" ht="26.25" customHeight="1">
      <c r="A18" s="25"/>
      <c r="B18" s="38"/>
      <c r="C18" s="38"/>
      <c r="D18" s="38"/>
      <c r="E18" s="30"/>
      <c r="F18" s="30" t="s">
        <v>29</v>
      </c>
      <c r="G18" s="301" t="str">
        <f>IF(入力_その他!C20="","",入力_その他!C20)</f>
        <v/>
      </c>
      <c r="H18" s="296"/>
      <c r="I18" s="296"/>
      <c r="J18" s="296"/>
      <c r="K18" s="30"/>
      <c r="L18" s="30"/>
      <c r="M18" s="30"/>
    </row>
    <row r="19" spans="1:14" ht="26.25" customHeight="1">
      <c r="A19" s="25"/>
      <c r="B19" s="38"/>
      <c r="C19" s="38"/>
      <c r="D19" s="38"/>
      <c r="E19" s="30"/>
      <c r="F19" s="30" t="s">
        <v>40</v>
      </c>
      <c r="G19" s="325" t="str">
        <f>IF(OR(入力_その他!C23="",ISERROR(VALUE(入力_その他!C23))),"　　　　年　　　月　　　日",入力_その他!C23)</f>
        <v>　　　　年　　　月　　　日</v>
      </c>
      <c r="H19" s="296"/>
      <c r="I19" s="296"/>
      <c r="J19" s="296"/>
      <c r="K19" s="30"/>
      <c r="L19" s="30"/>
      <c r="M19" s="30"/>
    </row>
    <row r="20" spans="1:14" ht="18.75" customHeight="1">
      <c r="F20" s="35"/>
      <c r="G20" s="35"/>
      <c r="H20" s="37"/>
      <c r="I20" s="37"/>
      <c r="J20" s="37"/>
      <c r="K20" s="37"/>
      <c r="L20" s="37"/>
      <c r="M20" s="37"/>
      <c r="N20" s="37"/>
    </row>
    <row r="21" spans="1:14" ht="26.25" customHeight="1">
      <c r="A21" s="20" t="s">
        <v>126</v>
      </c>
      <c r="F21" s="35"/>
      <c r="G21" s="35"/>
      <c r="H21" s="36"/>
      <c r="I21" s="36"/>
      <c r="J21" s="36"/>
      <c r="K21" s="36"/>
      <c r="L21" s="35"/>
      <c r="M21" s="35"/>
      <c r="N21" s="35"/>
    </row>
    <row r="22" spans="1:14" ht="6.75" customHeight="1"/>
  </sheetData>
  <sheetProtection algorithmName="SHA-512" hashValue="49277LF1wogv+yzu9KmA7Kt2NOgghT2WOQ3yRQsjf8YoHiJ390Ma5z5tqdnVl89XMR3EfF6tE5t1H/KU+2oKIw==" saltValue="QpH1ze/7dvolZakc58C4RA==" spinCount="100000" sheet="1" objects="1" scenarios="1"/>
  <mergeCells count="11">
    <mergeCell ref="P4:T4"/>
    <mergeCell ref="A2:N2"/>
    <mergeCell ref="J4:M4"/>
    <mergeCell ref="G16:L16"/>
    <mergeCell ref="G18:J18"/>
    <mergeCell ref="G19:J19"/>
    <mergeCell ref="C7:D7"/>
    <mergeCell ref="J11:L11"/>
    <mergeCell ref="G17:L17"/>
    <mergeCell ref="B13:M14"/>
    <mergeCell ref="J10:M10"/>
  </mergeCells>
  <phoneticPr fontId="22"/>
  <hyperlinks>
    <hyperlink ref="P4" location="入力_公費負担!A1" display="入力フォーム（公営費）に戻る" xr:uid="{98838640-5662-4C90-90E5-F1FFDE098934}"/>
    <hyperlink ref="P4:S4" location="入力_立候補!A1" display="入力フォーム（公営費）に戻る" xr:uid="{110AF8D3-7FD3-46F4-8684-162D1D5F603B}"/>
    <hyperlink ref="P4:T4" location="入力_その他!A20" display="入力フォーム（その他諸届）に戻る" xr:uid="{46F74AFC-D565-411F-95C1-445B6F9EB483}"/>
  </hyperlinks>
  <pageMargins left="0.51181102362204722" right="0.51181102362204722" top="0.59055118110236227" bottom="0.47244094488188981" header="0.31496062992125978" footer="0.31496062992125978"/>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A2:T20"/>
  <sheetViews>
    <sheetView view="pageBreakPreview" zoomScale="90" zoomScaleSheetLayoutView="90" workbookViewId="0">
      <selection activeCell="R12" sqref="R12"/>
    </sheetView>
  </sheetViews>
  <sheetFormatPr defaultColWidth="9" defaultRowHeight="26.25" customHeight="1"/>
  <cols>
    <col min="1" max="14" width="9.375" style="20" customWidth="1"/>
    <col min="15" max="15" width="9" style="20" customWidth="1"/>
    <col min="16" max="16384" width="9" style="20"/>
  </cols>
  <sheetData>
    <row r="2" spans="1:20" ht="26.25" customHeight="1">
      <c r="A2" s="298" t="s">
        <v>127</v>
      </c>
      <c r="B2" s="296"/>
      <c r="C2" s="296"/>
      <c r="D2" s="296"/>
      <c r="E2" s="296"/>
      <c r="F2" s="296"/>
      <c r="G2" s="296"/>
      <c r="H2" s="296"/>
      <c r="I2" s="296"/>
      <c r="J2" s="296"/>
      <c r="K2" s="296"/>
      <c r="L2" s="296"/>
      <c r="M2" s="296"/>
      <c r="N2" s="296"/>
    </row>
    <row r="4" spans="1:20" ht="26.25" customHeight="1">
      <c r="B4" s="41"/>
      <c r="C4" s="41"/>
      <c r="D4" s="41"/>
      <c r="E4" s="41"/>
      <c r="F4" s="41"/>
      <c r="G4" s="41"/>
      <c r="H4" s="41"/>
      <c r="I4" s="41"/>
      <c r="J4" s="329" t="str">
        <f>IF(入力_その他!C25="","　年　　月　　日",入力_その他!C25)</f>
        <v>　年　　月　　日</v>
      </c>
      <c r="K4" s="296"/>
      <c r="L4" s="296"/>
      <c r="M4" s="296"/>
      <c r="P4" s="185" t="s">
        <v>233</v>
      </c>
      <c r="Q4" s="185"/>
      <c r="R4" s="185"/>
      <c r="S4" s="185"/>
      <c r="T4" s="185"/>
    </row>
    <row r="5" spans="1:20" ht="26.25" customHeight="1">
      <c r="D5" s="40"/>
      <c r="E5" s="40"/>
      <c r="F5" s="40"/>
      <c r="G5" s="40"/>
      <c r="H5" s="40"/>
      <c r="I5" s="40"/>
      <c r="J5" s="40"/>
    </row>
    <row r="6" spans="1:20" ht="26.25" customHeight="1">
      <c r="B6" s="20" t="s">
        <v>128</v>
      </c>
      <c r="C6" s="330" t="str">
        <f>IF(入力_その他!C3="","",入力_その他!C3)</f>
        <v/>
      </c>
      <c r="D6" s="296"/>
      <c r="E6" s="296"/>
      <c r="F6" s="20" t="s">
        <v>92</v>
      </c>
      <c r="G6" s="40"/>
      <c r="H6" s="40"/>
      <c r="I6" s="40"/>
      <c r="J6" s="40"/>
    </row>
    <row r="7" spans="1:20" ht="26.25" customHeight="1">
      <c r="C7" s="43"/>
      <c r="D7" s="43"/>
      <c r="E7" s="43"/>
      <c r="G7" s="40"/>
      <c r="H7" s="40"/>
      <c r="I7" s="40"/>
      <c r="J7" s="40"/>
    </row>
    <row r="8" spans="1:20" ht="26.25" customHeight="1">
      <c r="C8" s="21"/>
      <c r="D8" s="21"/>
      <c r="F8" s="40"/>
      <c r="G8" s="40"/>
      <c r="H8" s="40"/>
      <c r="I8" s="40"/>
      <c r="J8" s="40"/>
    </row>
    <row r="9" spans="1:20" ht="26.25" customHeight="1">
      <c r="C9" s="39"/>
      <c r="G9" s="20" t="s">
        <v>129</v>
      </c>
    </row>
    <row r="10" spans="1:20" ht="26.25" customHeight="1">
      <c r="G10" s="20" t="s">
        <v>130</v>
      </c>
      <c r="H10" s="327" t="str">
        <f>IF(入力_その他!C21="","",入力_その他!C21)</f>
        <v/>
      </c>
      <c r="I10" s="296"/>
      <c r="J10" s="296"/>
      <c r="K10" s="296"/>
      <c r="L10" s="296"/>
      <c r="M10" s="296"/>
    </row>
    <row r="11" spans="1:20" ht="26.25" customHeight="1">
      <c r="H11" s="327" t="str">
        <f>IF(入力_その他!C22="","",入力_その他!C22)</f>
        <v/>
      </c>
      <c r="I11" s="296"/>
      <c r="J11" s="296"/>
      <c r="K11" s="296"/>
      <c r="L11" s="296"/>
      <c r="M11" s="296"/>
    </row>
    <row r="12" spans="1:20" ht="26.25" customHeight="1">
      <c r="G12" s="20" t="s">
        <v>89</v>
      </c>
      <c r="H12" s="326" t="str">
        <f>IF(入力_その他!C20="","",入力_その他!C20)</f>
        <v/>
      </c>
      <c r="I12" s="296"/>
      <c r="J12" s="296"/>
      <c r="K12" s="20" t="s">
        <v>90</v>
      </c>
    </row>
    <row r="13" spans="1:20" ht="26.25" customHeight="1">
      <c r="J13" s="35"/>
      <c r="K13" s="35"/>
      <c r="L13" s="35"/>
    </row>
    <row r="15" spans="1:20" ht="26.25" customHeight="1">
      <c r="A15" s="25"/>
      <c r="B15" s="322" t="str">
        <f>CONCATENATE("　私は、",選管入力用!B2,"執行の",選管入力用!B4,"の選挙立会人となるべきことを承諾します。")</f>
        <v>　私は、令和７年７月２０日執行の那覇市議会議員一般選挙の選挙立会人となるべきことを承諾します。</v>
      </c>
      <c r="C15" s="296"/>
      <c r="D15" s="296"/>
      <c r="E15" s="296"/>
      <c r="F15" s="296"/>
      <c r="G15" s="296"/>
      <c r="H15" s="296"/>
      <c r="I15" s="296"/>
      <c r="J15" s="296"/>
      <c r="K15" s="296"/>
      <c r="L15" s="296"/>
      <c r="M15" s="296"/>
    </row>
    <row r="16" spans="1:20" ht="26.25" customHeight="1">
      <c r="A16" s="25"/>
      <c r="B16" s="38"/>
      <c r="C16" s="38"/>
      <c r="D16" s="38"/>
      <c r="E16" s="30"/>
      <c r="F16" s="30"/>
      <c r="G16" s="30"/>
      <c r="H16" s="30"/>
      <c r="I16" s="30"/>
      <c r="J16" s="30"/>
      <c r="K16" s="30"/>
      <c r="L16" s="30"/>
      <c r="M16" s="30"/>
    </row>
    <row r="17" spans="1:14" s="35" customFormat="1" ht="26.25" customHeight="1">
      <c r="A17" s="42"/>
      <c r="B17" s="30"/>
      <c r="D17" s="30"/>
      <c r="E17" s="30"/>
      <c r="F17" s="30"/>
      <c r="G17" s="30"/>
      <c r="H17" s="30"/>
      <c r="I17" s="30"/>
      <c r="J17" s="30"/>
      <c r="K17" s="30"/>
      <c r="L17" s="30"/>
      <c r="M17" s="30"/>
    </row>
    <row r="18" spans="1:14" s="35" customFormat="1" ht="26.25" customHeight="1">
      <c r="A18" s="42"/>
      <c r="B18" s="30"/>
      <c r="C18" s="30"/>
      <c r="D18" s="30"/>
      <c r="E18" s="30"/>
      <c r="F18" s="30"/>
      <c r="G18" s="30"/>
      <c r="H18" s="30"/>
      <c r="I18" s="30"/>
      <c r="J18" s="30"/>
      <c r="K18" s="30"/>
      <c r="L18" s="30"/>
      <c r="M18" s="30"/>
    </row>
    <row r="19" spans="1:14" ht="26.25" customHeight="1">
      <c r="F19" s="35"/>
      <c r="G19" s="35"/>
      <c r="H19" s="36"/>
      <c r="I19" s="36"/>
      <c r="J19" s="36"/>
      <c r="K19" s="36"/>
      <c r="L19" s="35"/>
      <c r="M19" s="35"/>
      <c r="N19" s="35"/>
    </row>
    <row r="20" spans="1:14" ht="6.75" customHeight="1"/>
  </sheetData>
  <sheetProtection algorithmName="SHA-512" hashValue="7SDS508B2JOzaOHg7LsZAw+bAPJdat6g9VpfVXv/m/quMu/Y+DSb28hyd8gOz4tfXZciGfk9+LmkuyBGJPtGng==" saltValue="E+CR0mrwdKq/rz/Sab79kg==" spinCount="100000" sheet="1" objects="1" scenarios="1"/>
  <mergeCells count="8">
    <mergeCell ref="P4:T4"/>
    <mergeCell ref="B15:M15"/>
    <mergeCell ref="C6:E6"/>
    <mergeCell ref="A2:N2"/>
    <mergeCell ref="J4:M4"/>
    <mergeCell ref="H10:M10"/>
    <mergeCell ref="H11:M11"/>
    <mergeCell ref="H12:J12"/>
  </mergeCells>
  <phoneticPr fontId="22"/>
  <hyperlinks>
    <hyperlink ref="P4:T4" location="入力_その他!A20" display="入力フォーム（その他諸届）に戻る" xr:uid="{EF921931-A76E-46D9-91A3-F65E388564D4}"/>
    <hyperlink ref="P4:S4" location="入力_立候補!A1" display="入力フォーム（公営費）に戻る" xr:uid="{F5DD985D-1565-46E0-BA69-54734FE69CD6}"/>
    <hyperlink ref="P4" location="入力_公費負担!A1" display="入力フォーム（公営費）に戻る" xr:uid="{AD71A3C8-66CE-4E57-AF80-61A1F7334C61}"/>
  </hyperlinks>
  <pageMargins left="0.47244094488188981" right="0.47244094488188981" top="0.6692913385826772" bottom="0.62992125984251968" header="0.31496062992125978" footer="0.31496062992125978"/>
  <pageSetup paperSize="9"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A1:U59"/>
  <sheetViews>
    <sheetView view="pageBreakPreview" zoomScale="90" zoomScaleSheetLayoutView="90" workbookViewId="0">
      <selection activeCell="B4" sqref="B4:D4"/>
    </sheetView>
  </sheetViews>
  <sheetFormatPr defaultColWidth="9" defaultRowHeight="26.25" customHeight="1"/>
  <cols>
    <col min="1" max="10" width="9.375" style="20" customWidth="1"/>
    <col min="11" max="11" width="15.5" style="20" customWidth="1"/>
    <col min="12" max="12" width="4.75" style="20" customWidth="1"/>
    <col min="13" max="13" width="9.375" style="20" customWidth="1"/>
    <col min="14" max="14" width="11.5" style="20" customWidth="1"/>
    <col min="15" max="19" width="9" style="20" customWidth="1"/>
    <col min="20" max="20" width="17.5" style="20" bestFit="1" customWidth="1"/>
    <col min="21" max="21" width="17.25" style="20" bestFit="1" customWidth="1"/>
    <col min="22" max="22" width="9" style="20" customWidth="1"/>
    <col min="23" max="16384" width="9" style="20"/>
  </cols>
  <sheetData>
    <row r="1" spans="1:20" ht="8.25" customHeight="1"/>
    <row r="2" spans="1:20" ht="26.25" customHeight="1">
      <c r="A2" s="298" t="s">
        <v>131</v>
      </c>
      <c r="B2" s="296"/>
      <c r="C2" s="296"/>
      <c r="D2" s="296"/>
      <c r="E2" s="296"/>
      <c r="F2" s="296"/>
      <c r="G2" s="296"/>
      <c r="H2" s="296"/>
      <c r="I2" s="296"/>
      <c r="J2" s="296"/>
      <c r="K2" s="296"/>
      <c r="L2" s="296"/>
      <c r="M2" s="296"/>
      <c r="N2" s="296"/>
    </row>
    <row r="3" spans="1:20" ht="26.25" customHeight="1">
      <c r="B3" s="339" t="s">
        <v>132</v>
      </c>
      <c r="C3" s="296"/>
      <c r="D3" s="296"/>
      <c r="E3" s="296"/>
      <c r="F3" s="296"/>
      <c r="G3" s="296"/>
      <c r="H3" s="296"/>
      <c r="I3" s="296"/>
      <c r="J3" s="296"/>
      <c r="K3" s="296"/>
      <c r="L3" s="296"/>
      <c r="M3" s="296"/>
    </row>
    <row r="4" spans="1:20" ht="26.25" customHeight="1">
      <c r="B4" s="340" t="s">
        <v>218</v>
      </c>
      <c r="C4" s="341"/>
      <c r="D4" s="341"/>
      <c r="F4" s="41"/>
      <c r="G4" s="41"/>
      <c r="H4" s="41"/>
      <c r="I4" s="41"/>
    </row>
    <row r="5" spans="1:20" ht="26.25" customHeight="1">
      <c r="D5" s="40"/>
      <c r="E5" s="40"/>
      <c r="F5" s="40"/>
      <c r="G5" s="40"/>
      <c r="H5" s="40"/>
      <c r="I5" s="40"/>
      <c r="J5" s="20" t="str">
        <f>選管入力用!B4</f>
        <v>那覇市議会議員一般選挙</v>
      </c>
    </row>
    <row r="6" spans="1:20" ht="26.25" customHeight="1">
      <c r="G6" s="40"/>
      <c r="H6" s="40"/>
      <c r="I6" s="40"/>
      <c r="J6" s="20" t="s">
        <v>128</v>
      </c>
      <c r="K6" s="301" t="str">
        <f>IF(入力_その他!C3="","",入力_その他!C3)</f>
        <v/>
      </c>
      <c r="L6" s="296"/>
      <c r="M6" s="296"/>
      <c r="N6" s="20" t="s">
        <v>90</v>
      </c>
      <c r="P6" s="338" t="s">
        <v>233</v>
      </c>
      <c r="Q6" s="338"/>
      <c r="R6" s="338"/>
      <c r="S6" s="338"/>
      <c r="T6" s="338"/>
    </row>
    <row r="7" spans="1:20" ht="26.25" customHeight="1">
      <c r="B7" s="20" t="s">
        <v>111</v>
      </c>
      <c r="G7" s="40"/>
      <c r="H7" s="40"/>
      <c r="I7" s="40"/>
      <c r="J7" s="40"/>
    </row>
    <row r="8" spans="1:20" ht="26.25" customHeight="1">
      <c r="B8" s="20" t="s">
        <v>112</v>
      </c>
      <c r="C8" s="297" t="str">
        <f>選管入力用!B5</f>
        <v>前原　常雄</v>
      </c>
      <c r="D8" s="296"/>
      <c r="E8" s="20" t="s">
        <v>92</v>
      </c>
      <c r="F8" s="40"/>
      <c r="G8" s="40"/>
      <c r="H8" s="40"/>
      <c r="I8" s="40"/>
      <c r="J8" s="40"/>
    </row>
    <row r="9" spans="1:20" ht="13.5" customHeight="1">
      <c r="C9" s="39"/>
    </row>
    <row r="10" spans="1:20" s="21" customFormat="1" ht="26.25" customHeight="1">
      <c r="A10" s="313" t="s">
        <v>29</v>
      </c>
      <c r="B10" s="163"/>
      <c r="C10" s="313" t="s">
        <v>30</v>
      </c>
      <c r="D10" s="162"/>
      <c r="E10" s="162"/>
      <c r="F10" s="163"/>
      <c r="G10" s="22" t="s">
        <v>133</v>
      </c>
      <c r="H10" s="22" t="s">
        <v>134</v>
      </c>
      <c r="I10" s="336" t="s">
        <v>135</v>
      </c>
      <c r="J10" s="163"/>
      <c r="K10" s="336" t="s">
        <v>136</v>
      </c>
      <c r="L10" s="162"/>
      <c r="M10" s="163"/>
      <c r="N10" s="44" t="s">
        <v>137</v>
      </c>
      <c r="T10" s="35" t="s">
        <v>138</v>
      </c>
    </row>
    <row r="11" spans="1:20" ht="29.1" customHeight="1">
      <c r="A11" s="331"/>
      <c r="B11" s="332"/>
      <c r="C11" s="331"/>
      <c r="D11" s="333"/>
      <c r="E11" s="333"/>
      <c r="F11" s="332"/>
      <c r="G11" s="120"/>
      <c r="H11" s="120"/>
      <c r="I11" s="334"/>
      <c r="J11" s="335"/>
      <c r="K11" s="121"/>
      <c r="L11" s="119" t="s">
        <v>52</v>
      </c>
      <c r="M11" s="122"/>
      <c r="N11" s="123"/>
      <c r="T11" s="20" t="s">
        <v>56</v>
      </c>
    </row>
    <row r="12" spans="1:20" ht="29.1" customHeight="1">
      <c r="A12" s="331"/>
      <c r="B12" s="332"/>
      <c r="C12" s="331"/>
      <c r="D12" s="333"/>
      <c r="E12" s="333"/>
      <c r="F12" s="332"/>
      <c r="G12" s="120"/>
      <c r="H12" s="120"/>
      <c r="I12" s="334"/>
      <c r="J12" s="335"/>
      <c r="K12" s="121"/>
      <c r="L12" s="119" t="s">
        <v>52</v>
      </c>
      <c r="M12" s="122"/>
      <c r="N12" s="123"/>
      <c r="T12" s="20" t="s">
        <v>139</v>
      </c>
    </row>
    <row r="13" spans="1:20" ht="29.1" customHeight="1">
      <c r="A13" s="331"/>
      <c r="B13" s="332"/>
      <c r="C13" s="331"/>
      <c r="D13" s="333"/>
      <c r="E13" s="333"/>
      <c r="F13" s="332"/>
      <c r="G13" s="120"/>
      <c r="H13" s="120"/>
      <c r="I13" s="334"/>
      <c r="J13" s="335"/>
      <c r="K13" s="121"/>
      <c r="L13" s="119" t="s">
        <v>52</v>
      </c>
      <c r="M13" s="122"/>
      <c r="N13" s="123"/>
    </row>
    <row r="14" spans="1:20" ht="29.1" customHeight="1">
      <c r="A14" s="331"/>
      <c r="B14" s="332"/>
      <c r="C14" s="331"/>
      <c r="D14" s="333"/>
      <c r="E14" s="333"/>
      <c r="F14" s="332"/>
      <c r="G14" s="120"/>
      <c r="H14" s="120"/>
      <c r="I14" s="334"/>
      <c r="J14" s="335"/>
      <c r="K14" s="121"/>
      <c r="L14" s="119" t="s">
        <v>52</v>
      </c>
      <c r="M14" s="122"/>
      <c r="N14" s="123"/>
      <c r="T14" s="20" t="s">
        <v>140</v>
      </c>
    </row>
    <row r="15" spans="1:20" ht="29.1" customHeight="1">
      <c r="A15" s="331"/>
      <c r="B15" s="332"/>
      <c r="C15" s="331"/>
      <c r="D15" s="333"/>
      <c r="E15" s="333"/>
      <c r="F15" s="332"/>
      <c r="G15" s="120"/>
      <c r="H15" s="120"/>
      <c r="I15" s="334"/>
      <c r="J15" s="335"/>
      <c r="K15" s="121"/>
      <c r="L15" s="119" t="s">
        <v>52</v>
      </c>
      <c r="M15" s="122"/>
      <c r="N15" s="123"/>
      <c r="T15" s="20" t="s">
        <v>141</v>
      </c>
    </row>
    <row r="16" spans="1:20" s="35" customFormat="1" ht="29.1" customHeight="1">
      <c r="A16" s="331"/>
      <c r="B16" s="332"/>
      <c r="C16" s="331"/>
      <c r="D16" s="333"/>
      <c r="E16" s="333"/>
      <c r="F16" s="332"/>
      <c r="G16" s="120"/>
      <c r="H16" s="120"/>
      <c r="I16" s="334"/>
      <c r="J16" s="335"/>
      <c r="K16" s="121"/>
      <c r="L16" s="119" t="s">
        <v>52</v>
      </c>
      <c r="M16" s="122"/>
      <c r="N16" s="123"/>
      <c r="T16" s="35" t="s">
        <v>142</v>
      </c>
    </row>
    <row r="17" spans="1:21" s="35" customFormat="1" ht="29.1" customHeight="1">
      <c r="A17" s="331"/>
      <c r="B17" s="332"/>
      <c r="C17" s="331"/>
      <c r="D17" s="333"/>
      <c r="E17" s="333"/>
      <c r="F17" s="332"/>
      <c r="G17" s="120"/>
      <c r="H17" s="120"/>
      <c r="I17" s="334"/>
      <c r="J17" s="335"/>
      <c r="K17" s="121"/>
      <c r="L17" s="119" t="s">
        <v>52</v>
      </c>
      <c r="M17" s="122"/>
      <c r="N17" s="123"/>
      <c r="T17" s="35" t="s">
        <v>143</v>
      </c>
    </row>
    <row r="18" spans="1:21" s="35" customFormat="1" ht="19.5" customHeight="1">
      <c r="A18" s="51" t="s">
        <v>144</v>
      </c>
      <c r="B18" s="50"/>
      <c r="C18" s="50"/>
      <c r="D18" s="50"/>
      <c r="E18" s="50"/>
      <c r="F18" s="50"/>
      <c r="G18" s="50"/>
      <c r="H18" s="50"/>
      <c r="I18" s="50"/>
      <c r="J18" s="50"/>
      <c r="K18" s="50"/>
      <c r="L18" s="50"/>
      <c r="M18" s="50"/>
    </row>
    <row r="19" spans="1:21" ht="26.25" customHeight="1">
      <c r="A19" s="49">
        <v>1</v>
      </c>
      <c r="B19" s="337" t="s">
        <v>145</v>
      </c>
      <c r="C19" s="296"/>
      <c r="D19" s="296"/>
      <c r="E19" s="296"/>
      <c r="F19" s="296"/>
      <c r="G19" s="296"/>
      <c r="H19" s="296"/>
      <c r="I19" s="296"/>
      <c r="J19" s="296"/>
      <c r="K19" s="296"/>
      <c r="L19" s="296"/>
      <c r="M19" s="296"/>
      <c r="N19" s="296"/>
      <c r="T19" s="35"/>
      <c r="U19" s="35"/>
    </row>
    <row r="20" spans="1:21" ht="26.25" customHeight="1">
      <c r="B20" s="296"/>
      <c r="C20" s="296"/>
      <c r="D20" s="296"/>
      <c r="E20" s="296"/>
      <c r="F20" s="296"/>
      <c r="G20" s="296"/>
      <c r="H20" s="296"/>
      <c r="I20" s="296"/>
      <c r="J20" s="296"/>
      <c r="K20" s="296"/>
      <c r="L20" s="296"/>
      <c r="M20" s="296"/>
      <c r="N20" s="296"/>
      <c r="T20" s="20" t="s">
        <v>146</v>
      </c>
    </row>
    <row r="21" spans="1:21" ht="35.25" customHeight="1">
      <c r="A21" s="49">
        <v>2</v>
      </c>
      <c r="B21" s="337" t="s">
        <v>147</v>
      </c>
      <c r="C21" s="296"/>
      <c r="D21" s="296"/>
      <c r="E21" s="296"/>
      <c r="F21" s="296"/>
      <c r="G21" s="296"/>
      <c r="H21" s="296"/>
      <c r="I21" s="296"/>
      <c r="J21" s="296"/>
      <c r="K21" s="296"/>
      <c r="L21" s="296"/>
      <c r="M21" s="296"/>
      <c r="N21" s="296"/>
      <c r="T21" s="47">
        <f>DATEVALUE(選管入力用!B3)</f>
        <v>45851</v>
      </c>
      <c r="U21" s="46">
        <f>T21</f>
        <v>45851</v>
      </c>
    </row>
    <row r="22" spans="1:21" ht="26.25" customHeight="1">
      <c r="B22" s="48" t="s">
        <v>148</v>
      </c>
      <c r="T22" s="47">
        <f t="shared" ref="T22:U27" si="0">T21+1</f>
        <v>45852</v>
      </c>
      <c r="U22" s="46">
        <f t="shared" si="0"/>
        <v>45852</v>
      </c>
    </row>
    <row r="23" spans="1:21" ht="26.25" customHeight="1">
      <c r="A23" s="313" t="s">
        <v>29</v>
      </c>
      <c r="B23" s="163"/>
      <c r="C23" s="313" t="s">
        <v>30</v>
      </c>
      <c r="D23" s="162"/>
      <c r="E23" s="162"/>
      <c r="F23" s="163"/>
      <c r="G23" s="22" t="s">
        <v>133</v>
      </c>
      <c r="H23" s="22" t="s">
        <v>134</v>
      </c>
      <c r="I23" s="336" t="s">
        <v>135</v>
      </c>
      <c r="J23" s="163"/>
      <c r="K23" s="336" t="s">
        <v>136</v>
      </c>
      <c r="L23" s="162"/>
      <c r="M23" s="163"/>
      <c r="N23" s="44" t="s">
        <v>137</v>
      </c>
      <c r="T23" s="47">
        <f t="shared" si="0"/>
        <v>45853</v>
      </c>
      <c r="U23" s="46">
        <f t="shared" si="0"/>
        <v>45853</v>
      </c>
    </row>
    <row r="24" spans="1:21" ht="29.1" customHeight="1">
      <c r="A24" s="331"/>
      <c r="B24" s="332"/>
      <c r="C24" s="331"/>
      <c r="D24" s="333"/>
      <c r="E24" s="333"/>
      <c r="F24" s="332"/>
      <c r="G24" s="120"/>
      <c r="H24" s="120"/>
      <c r="I24" s="334"/>
      <c r="J24" s="335"/>
      <c r="K24" s="121"/>
      <c r="L24" s="119" t="s">
        <v>52</v>
      </c>
      <c r="M24" s="122"/>
      <c r="N24" s="71"/>
      <c r="T24" s="47">
        <f t="shared" si="0"/>
        <v>45854</v>
      </c>
      <c r="U24" s="46">
        <f t="shared" si="0"/>
        <v>45854</v>
      </c>
    </row>
    <row r="25" spans="1:21" ht="29.1" customHeight="1">
      <c r="A25" s="331"/>
      <c r="B25" s="332"/>
      <c r="C25" s="331"/>
      <c r="D25" s="333"/>
      <c r="E25" s="333"/>
      <c r="F25" s="332"/>
      <c r="G25" s="120"/>
      <c r="H25" s="120"/>
      <c r="I25" s="334"/>
      <c r="J25" s="335"/>
      <c r="K25" s="121"/>
      <c r="L25" s="119" t="s">
        <v>52</v>
      </c>
      <c r="M25" s="122"/>
      <c r="N25" s="71"/>
      <c r="T25" s="47">
        <f t="shared" si="0"/>
        <v>45855</v>
      </c>
      <c r="U25" s="46">
        <f t="shared" si="0"/>
        <v>45855</v>
      </c>
    </row>
    <row r="26" spans="1:21" ht="29.1" customHeight="1">
      <c r="A26" s="331"/>
      <c r="B26" s="332"/>
      <c r="C26" s="331"/>
      <c r="D26" s="333"/>
      <c r="E26" s="333"/>
      <c r="F26" s="332"/>
      <c r="G26" s="120"/>
      <c r="H26" s="120"/>
      <c r="I26" s="334"/>
      <c r="J26" s="335"/>
      <c r="K26" s="121"/>
      <c r="L26" s="119" t="s">
        <v>52</v>
      </c>
      <c r="M26" s="122"/>
      <c r="N26" s="71"/>
      <c r="T26" s="47">
        <f t="shared" si="0"/>
        <v>45856</v>
      </c>
      <c r="U26" s="46">
        <f t="shared" si="0"/>
        <v>45856</v>
      </c>
    </row>
    <row r="27" spans="1:21" ht="29.1" customHeight="1">
      <c r="A27" s="331"/>
      <c r="B27" s="332"/>
      <c r="C27" s="331"/>
      <c r="D27" s="333"/>
      <c r="E27" s="333"/>
      <c r="F27" s="332"/>
      <c r="G27" s="120"/>
      <c r="H27" s="120"/>
      <c r="I27" s="334"/>
      <c r="J27" s="335"/>
      <c r="K27" s="121"/>
      <c r="L27" s="119" t="s">
        <v>52</v>
      </c>
      <c r="M27" s="122"/>
      <c r="N27" s="71"/>
      <c r="T27" s="47">
        <f t="shared" si="0"/>
        <v>45857</v>
      </c>
      <c r="U27" s="46">
        <f t="shared" si="0"/>
        <v>45857</v>
      </c>
    </row>
    <row r="28" spans="1:21" ht="29.1" customHeight="1">
      <c r="A28" s="331"/>
      <c r="B28" s="332"/>
      <c r="C28" s="331"/>
      <c r="D28" s="333"/>
      <c r="E28" s="333"/>
      <c r="F28" s="332"/>
      <c r="G28" s="120"/>
      <c r="H28" s="120"/>
      <c r="I28" s="334"/>
      <c r="J28" s="335"/>
      <c r="K28" s="121"/>
      <c r="L28" s="119" t="s">
        <v>52</v>
      </c>
      <c r="M28" s="122"/>
      <c r="N28" s="71"/>
      <c r="T28" s="45"/>
    </row>
    <row r="29" spans="1:21" ht="29.1" customHeight="1">
      <c r="A29" s="331"/>
      <c r="B29" s="332"/>
      <c r="C29" s="331"/>
      <c r="D29" s="333"/>
      <c r="E29" s="333"/>
      <c r="F29" s="332"/>
      <c r="G29" s="120"/>
      <c r="H29" s="120"/>
      <c r="I29" s="334"/>
      <c r="J29" s="335"/>
      <c r="K29" s="121"/>
      <c r="L29" s="119" t="s">
        <v>52</v>
      </c>
      <c r="M29" s="122"/>
      <c r="N29" s="71"/>
    </row>
    <row r="30" spans="1:21" ht="29.1" customHeight="1">
      <c r="A30" s="331"/>
      <c r="B30" s="332"/>
      <c r="C30" s="331"/>
      <c r="D30" s="333"/>
      <c r="E30" s="333"/>
      <c r="F30" s="332"/>
      <c r="G30" s="120"/>
      <c r="H30" s="120"/>
      <c r="I30" s="334"/>
      <c r="J30" s="335"/>
      <c r="K30" s="121"/>
      <c r="L30" s="119" t="s">
        <v>52</v>
      </c>
      <c r="M30" s="122"/>
      <c r="N30" s="71"/>
    </row>
    <row r="31" spans="1:21" ht="29.1" customHeight="1">
      <c r="A31" s="331"/>
      <c r="B31" s="332"/>
      <c r="C31" s="331"/>
      <c r="D31" s="333"/>
      <c r="E31" s="333"/>
      <c r="F31" s="332"/>
      <c r="G31" s="120"/>
      <c r="H31" s="120"/>
      <c r="I31" s="334"/>
      <c r="J31" s="335"/>
      <c r="K31" s="121"/>
      <c r="L31" s="119" t="s">
        <v>52</v>
      </c>
      <c r="M31" s="122"/>
      <c r="N31" s="71"/>
    </row>
    <row r="32" spans="1:21" ht="29.1" customHeight="1">
      <c r="A32" s="331"/>
      <c r="B32" s="332"/>
      <c r="C32" s="331"/>
      <c r="D32" s="333"/>
      <c r="E32" s="333"/>
      <c r="F32" s="332"/>
      <c r="G32" s="120"/>
      <c r="H32" s="120"/>
      <c r="I32" s="334"/>
      <c r="J32" s="335"/>
      <c r="K32" s="121"/>
      <c r="L32" s="119" t="s">
        <v>52</v>
      </c>
      <c r="M32" s="122"/>
      <c r="N32" s="71"/>
    </row>
    <row r="33" spans="1:14" ht="29.1" customHeight="1">
      <c r="A33" s="331"/>
      <c r="B33" s="332"/>
      <c r="C33" s="331"/>
      <c r="D33" s="333"/>
      <c r="E33" s="333"/>
      <c r="F33" s="332"/>
      <c r="G33" s="120"/>
      <c r="H33" s="120"/>
      <c r="I33" s="334"/>
      <c r="J33" s="335"/>
      <c r="K33" s="121"/>
      <c r="L33" s="119" t="s">
        <v>52</v>
      </c>
      <c r="M33" s="122"/>
      <c r="N33" s="71"/>
    </row>
    <row r="34" spans="1:14" ht="29.1" customHeight="1">
      <c r="A34" s="331"/>
      <c r="B34" s="332"/>
      <c r="C34" s="331"/>
      <c r="D34" s="333"/>
      <c r="E34" s="333"/>
      <c r="F34" s="332"/>
      <c r="G34" s="120"/>
      <c r="H34" s="120"/>
      <c r="I34" s="334"/>
      <c r="J34" s="335"/>
      <c r="K34" s="121"/>
      <c r="L34" s="119" t="s">
        <v>52</v>
      </c>
      <c r="M34" s="122"/>
      <c r="N34" s="71"/>
    </row>
    <row r="35" spans="1:14" ht="29.1" customHeight="1">
      <c r="A35" s="331"/>
      <c r="B35" s="332"/>
      <c r="C35" s="331"/>
      <c r="D35" s="333"/>
      <c r="E35" s="333"/>
      <c r="F35" s="332"/>
      <c r="G35" s="120"/>
      <c r="H35" s="120"/>
      <c r="I35" s="334"/>
      <c r="J35" s="335"/>
      <c r="K35" s="121"/>
      <c r="L35" s="119" t="s">
        <v>52</v>
      </c>
      <c r="M35" s="122"/>
      <c r="N35" s="71"/>
    </row>
    <row r="36" spans="1:14" ht="29.1" customHeight="1">
      <c r="A36" s="331"/>
      <c r="B36" s="332"/>
      <c r="C36" s="331"/>
      <c r="D36" s="333"/>
      <c r="E36" s="333"/>
      <c r="F36" s="332"/>
      <c r="G36" s="120"/>
      <c r="H36" s="120"/>
      <c r="I36" s="334"/>
      <c r="J36" s="335"/>
      <c r="K36" s="121"/>
      <c r="L36" s="119" t="s">
        <v>52</v>
      </c>
      <c r="M36" s="122"/>
      <c r="N36" s="71"/>
    </row>
    <row r="37" spans="1:14" ht="29.1" customHeight="1">
      <c r="A37" s="331"/>
      <c r="B37" s="332"/>
      <c r="C37" s="331"/>
      <c r="D37" s="333"/>
      <c r="E37" s="333"/>
      <c r="F37" s="332"/>
      <c r="G37" s="120"/>
      <c r="H37" s="120"/>
      <c r="I37" s="334"/>
      <c r="J37" s="335"/>
      <c r="K37" s="121"/>
      <c r="L37" s="119" t="s">
        <v>52</v>
      </c>
      <c r="M37" s="122"/>
      <c r="N37" s="71"/>
    </row>
    <row r="38" spans="1:14" ht="29.1" customHeight="1">
      <c r="A38" s="331"/>
      <c r="B38" s="332"/>
      <c r="C38" s="331"/>
      <c r="D38" s="333"/>
      <c r="E38" s="333"/>
      <c r="F38" s="332"/>
      <c r="G38" s="120"/>
      <c r="H38" s="120"/>
      <c r="I38" s="334"/>
      <c r="J38" s="335"/>
      <c r="K38" s="121"/>
      <c r="L38" s="119" t="s">
        <v>52</v>
      </c>
      <c r="M38" s="122"/>
      <c r="N38" s="71"/>
    </row>
    <row r="39" spans="1:14" ht="29.1" customHeight="1">
      <c r="A39" s="331"/>
      <c r="B39" s="332"/>
      <c r="C39" s="331"/>
      <c r="D39" s="333"/>
      <c r="E39" s="333"/>
      <c r="F39" s="332"/>
      <c r="G39" s="120"/>
      <c r="H39" s="120"/>
      <c r="I39" s="334"/>
      <c r="J39" s="335"/>
      <c r="K39" s="121"/>
      <c r="L39" s="119" t="s">
        <v>52</v>
      </c>
      <c r="M39" s="122"/>
      <c r="N39" s="71"/>
    </row>
    <row r="40" spans="1:14" ht="29.1" customHeight="1">
      <c r="A40" s="331"/>
      <c r="B40" s="332"/>
      <c r="C40" s="331"/>
      <c r="D40" s="333"/>
      <c r="E40" s="333"/>
      <c r="F40" s="332"/>
      <c r="G40" s="120"/>
      <c r="H40" s="120"/>
      <c r="I40" s="334"/>
      <c r="J40" s="335"/>
      <c r="K40" s="121"/>
      <c r="L40" s="119" t="s">
        <v>52</v>
      </c>
      <c r="M40" s="122"/>
      <c r="N40" s="71"/>
    </row>
    <row r="42" spans="1:14" ht="26.25" customHeight="1">
      <c r="A42" s="313" t="s">
        <v>29</v>
      </c>
      <c r="B42" s="163"/>
      <c r="C42" s="313" t="s">
        <v>30</v>
      </c>
      <c r="D42" s="162"/>
      <c r="E42" s="162"/>
      <c r="F42" s="163"/>
      <c r="G42" s="22" t="s">
        <v>133</v>
      </c>
      <c r="H42" s="22" t="s">
        <v>134</v>
      </c>
      <c r="I42" s="336" t="s">
        <v>135</v>
      </c>
      <c r="J42" s="163"/>
      <c r="K42" s="336" t="s">
        <v>136</v>
      </c>
      <c r="L42" s="162"/>
      <c r="M42" s="163"/>
      <c r="N42" s="44" t="s">
        <v>137</v>
      </c>
    </row>
    <row r="43" spans="1:14" ht="29.1" customHeight="1">
      <c r="A43" s="331"/>
      <c r="B43" s="332"/>
      <c r="C43" s="331"/>
      <c r="D43" s="333"/>
      <c r="E43" s="333"/>
      <c r="F43" s="332"/>
      <c r="G43" s="120"/>
      <c r="H43" s="120"/>
      <c r="I43" s="334"/>
      <c r="J43" s="335"/>
      <c r="K43" s="121"/>
      <c r="L43" s="119" t="s">
        <v>52</v>
      </c>
      <c r="M43" s="122"/>
      <c r="N43" s="71"/>
    </row>
    <row r="44" spans="1:14" ht="29.1" customHeight="1">
      <c r="A44" s="331"/>
      <c r="B44" s="332"/>
      <c r="C44" s="331"/>
      <c r="D44" s="333"/>
      <c r="E44" s="333"/>
      <c r="F44" s="332"/>
      <c r="G44" s="120"/>
      <c r="H44" s="120"/>
      <c r="I44" s="334"/>
      <c r="J44" s="335"/>
      <c r="K44" s="121"/>
      <c r="L44" s="119" t="s">
        <v>52</v>
      </c>
      <c r="M44" s="122"/>
      <c r="N44" s="71"/>
    </row>
    <row r="45" spans="1:14" ht="29.1" customHeight="1">
      <c r="A45" s="331"/>
      <c r="B45" s="332"/>
      <c r="C45" s="331"/>
      <c r="D45" s="333"/>
      <c r="E45" s="333"/>
      <c r="F45" s="332"/>
      <c r="G45" s="120"/>
      <c r="H45" s="120"/>
      <c r="I45" s="334"/>
      <c r="J45" s="335"/>
      <c r="K45" s="121"/>
      <c r="L45" s="119" t="s">
        <v>52</v>
      </c>
      <c r="M45" s="122"/>
      <c r="N45" s="71"/>
    </row>
    <row r="46" spans="1:14" ht="29.1" customHeight="1">
      <c r="A46" s="331"/>
      <c r="B46" s="332"/>
      <c r="C46" s="331"/>
      <c r="D46" s="333"/>
      <c r="E46" s="333"/>
      <c r="F46" s="332"/>
      <c r="G46" s="120"/>
      <c r="H46" s="120"/>
      <c r="I46" s="334"/>
      <c r="J46" s="335"/>
      <c r="K46" s="121"/>
      <c r="L46" s="119" t="s">
        <v>52</v>
      </c>
      <c r="M46" s="122"/>
      <c r="N46" s="71"/>
    </row>
    <row r="47" spans="1:14" ht="29.1" customHeight="1">
      <c r="A47" s="331"/>
      <c r="B47" s="332"/>
      <c r="C47" s="331"/>
      <c r="D47" s="333"/>
      <c r="E47" s="333"/>
      <c r="F47" s="332"/>
      <c r="G47" s="120"/>
      <c r="H47" s="120"/>
      <c r="I47" s="334"/>
      <c r="J47" s="335"/>
      <c r="K47" s="121"/>
      <c r="L47" s="119" t="s">
        <v>52</v>
      </c>
      <c r="M47" s="122"/>
      <c r="N47" s="71"/>
    </row>
    <row r="48" spans="1:14" ht="29.1" customHeight="1">
      <c r="A48" s="331"/>
      <c r="B48" s="332"/>
      <c r="C48" s="331"/>
      <c r="D48" s="333"/>
      <c r="E48" s="333"/>
      <c r="F48" s="332"/>
      <c r="G48" s="120"/>
      <c r="H48" s="120"/>
      <c r="I48" s="334"/>
      <c r="J48" s="335"/>
      <c r="K48" s="121"/>
      <c r="L48" s="119" t="s">
        <v>52</v>
      </c>
      <c r="M48" s="122"/>
      <c r="N48" s="71"/>
    </row>
    <row r="49" spans="1:14" ht="29.1" customHeight="1">
      <c r="A49" s="331"/>
      <c r="B49" s="332"/>
      <c r="C49" s="331"/>
      <c r="D49" s="333"/>
      <c r="E49" s="333"/>
      <c r="F49" s="332"/>
      <c r="G49" s="120"/>
      <c r="H49" s="120"/>
      <c r="I49" s="334"/>
      <c r="J49" s="335"/>
      <c r="K49" s="121"/>
      <c r="L49" s="119" t="s">
        <v>52</v>
      </c>
      <c r="M49" s="122"/>
      <c r="N49" s="71"/>
    </row>
    <row r="50" spans="1:14" ht="29.1" customHeight="1">
      <c r="A50" s="331"/>
      <c r="B50" s="332"/>
      <c r="C50" s="331"/>
      <c r="D50" s="333"/>
      <c r="E50" s="333"/>
      <c r="F50" s="332"/>
      <c r="G50" s="120"/>
      <c r="H50" s="120"/>
      <c r="I50" s="334"/>
      <c r="J50" s="335"/>
      <c r="K50" s="121"/>
      <c r="L50" s="119" t="s">
        <v>52</v>
      </c>
      <c r="M50" s="122"/>
      <c r="N50" s="71"/>
    </row>
    <row r="51" spans="1:14" ht="29.1" customHeight="1">
      <c r="A51" s="331"/>
      <c r="B51" s="332"/>
      <c r="C51" s="331"/>
      <c r="D51" s="333"/>
      <c r="E51" s="333"/>
      <c r="F51" s="332"/>
      <c r="G51" s="120"/>
      <c r="H51" s="120"/>
      <c r="I51" s="334"/>
      <c r="J51" s="335"/>
      <c r="K51" s="121"/>
      <c r="L51" s="119" t="s">
        <v>52</v>
      </c>
      <c r="M51" s="122"/>
      <c r="N51" s="71"/>
    </row>
    <row r="52" spans="1:14" ht="29.1" customHeight="1">
      <c r="A52" s="331"/>
      <c r="B52" s="332"/>
      <c r="C52" s="331"/>
      <c r="D52" s="333"/>
      <c r="E52" s="333"/>
      <c r="F52" s="332"/>
      <c r="G52" s="120"/>
      <c r="H52" s="120"/>
      <c r="I52" s="334"/>
      <c r="J52" s="335"/>
      <c r="K52" s="121"/>
      <c r="L52" s="119" t="s">
        <v>52</v>
      </c>
      <c r="M52" s="122"/>
      <c r="N52" s="71"/>
    </row>
    <row r="53" spans="1:14" ht="29.1" customHeight="1">
      <c r="A53" s="331"/>
      <c r="B53" s="332"/>
      <c r="C53" s="331"/>
      <c r="D53" s="333"/>
      <c r="E53" s="333"/>
      <c r="F53" s="332"/>
      <c r="G53" s="120"/>
      <c r="H53" s="120"/>
      <c r="I53" s="334"/>
      <c r="J53" s="335"/>
      <c r="K53" s="121"/>
      <c r="L53" s="119" t="s">
        <v>52</v>
      </c>
      <c r="M53" s="122"/>
      <c r="N53" s="71"/>
    </row>
    <row r="54" spans="1:14" ht="29.1" customHeight="1">
      <c r="A54" s="331"/>
      <c r="B54" s="332"/>
      <c r="C54" s="331"/>
      <c r="D54" s="333"/>
      <c r="E54" s="333"/>
      <c r="F54" s="332"/>
      <c r="G54" s="120"/>
      <c r="H54" s="120"/>
      <c r="I54" s="334"/>
      <c r="J54" s="335"/>
      <c r="K54" s="121"/>
      <c r="L54" s="119" t="s">
        <v>52</v>
      </c>
      <c r="M54" s="122"/>
      <c r="N54" s="71"/>
    </row>
    <row r="55" spans="1:14" ht="29.1" customHeight="1">
      <c r="A55" s="331"/>
      <c r="B55" s="332"/>
      <c r="C55" s="331"/>
      <c r="D55" s="333"/>
      <c r="E55" s="333"/>
      <c r="F55" s="332"/>
      <c r="G55" s="120"/>
      <c r="H55" s="120"/>
      <c r="I55" s="334"/>
      <c r="J55" s="335"/>
      <c r="K55" s="121"/>
      <c r="L55" s="119" t="s">
        <v>52</v>
      </c>
      <c r="M55" s="122"/>
      <c r="N55" s="71"/>
    </row>
    <row r="56" spans="1:14" ht="29.1" customHeight="1">
      <c r="A56" s="331"/>
      <c r="B56" s="332"/>
      <c r="C56" s="331"/>
      <c r="D56" s="333"/>
      <c r="E56" s="333"/>
      <c r="F56" s="332"/>
      <c r="G56" s="120"/>
      <c r="H56" s="120"/>
      <c r="I56" s="334"/>
      <c r="J56" s="335"/>
      <c r="K56" s="121"/>
      <c r="L56" s="119" t="s">
        <v>52</v>
      </c>
      <c r="M56" s="122"/>
      <c r="N56" s="71"/>
    </row>
    <row r="57" spans="1:14" ht="29.1" customHeight="1">
      <c r="A57" s="331"/>
      <c r="B57" s="332"/>
      <c r="C57" s="331"/>
      <c r="D57" s="333"/>
      <c r="E57" s="333"/>
      <c r="F57" s="332"/>
      <c r="G57" s="120"/>
      <c r="H57" s="120"/>
      <c r="I57" s="334"/>
      <c r="J57" s="335"/>
      <c r="K57" s="121"/>
      <c r="L57" s="119" t="s">
        <v>52</v>
      </c>
      <c r="M57" s="122"/>
      <c r="N57" s="71"/>
    </row>
    <row r="58" spans="1:14" ht="29.1" customHeight="1">
      <c r="A58" s="331"/>
      <c r="B58" s="332"/>
      <c r="C58" s="331"/>
      <c r="D58" s="333"/>
      <c r="E58" s="333"/>
      <c r="F58" s="332"/>
      <c r="G58" s="120"/>
      <c r="H58" s="120"/>
      <c r="I58" s="334"/>
      <c r="J58" s="335"/>
      <c r="K58" s="121"/>
      <c r="L58" s="119" t="s">
        <v>52</v>
      </c>
      <c r="M58" s="122"/>
      <c r="N58" s="71"/>
    </row>
    <row r="59" spans="1:14" ht="29.1" customHeight="1">
      <c r="A59" s="331"/>
      <c r="B59" s="332"/>
      <c r="C59" s="331"/>
      <c r="D59" s="333"/>
      <c r="E59" s="333"/>
      <c r="F59" s="332"/>
      <c r="G59" s="120"/>
      <c r="H59" s="120"/>
      <c r="I59" s="334"/>
      <c r="J59" s="335"/>
      <c r="K59" s="121"/>
      <c r="L59" s="119" t="s">
        <v>52</v>
      </c>
      <c r="M59" s="122"/>
      <c r="N59" s="71"/>
    </row>
  </sheetData>
  <sheetProtection algorithmName="SHA-512" hashValue="TdTg5U1Vz1doYAu2yh0s9ibTQMFFu/RYRID73bjjUZjhHZ1dIfE3EG1v4JmGK4ziOHzV2CTOIWbyW4ylUuDzTw==" saltValue="pVxo7xCW6JXaJWi52ibSCg==" spinCount="100000" sheet="1" objects="1" scenarios="1"/>
  <mergeCells count="143">
    <mergeCell ref="P6:T6"/>
    <mergeCell ref="A2:N2"/>
    <mergeCell ref="K6:M6"/>
    <mergeCell ref="B3:M3"/>
    <mergeCell ref="B4:D4"/>
    <mergeCell ref="C8:D8"/>
    <mergeCell ref="A13:B13"/>
    <mergeCell ref="C13:F13"/>
    <mergeCell ref="I13:J13"/>
    <mergeCell ref="K10:M10"/>
    <mergeCell ref="A14:B14"/>
    <mergeCell ref="C14:F14"/>
    <mergeCell ref="I14:J14"/>
    <mergeCell ref="A12:B12"/>
    <mergeCell ref="C12:F12"/>
    <mergeCell ref="I12:J12"/>
    <mergeCell ref="I10:J10"/>
    <mergeCell ref="A11:B11"/>
    <mergeCell ref="C11:F11"/>
    <mergeCell ref="I11:J11"/>
    <mergeCell ref="C10:F10"/>
    <mergeCell ref="A10:B10"/>
    <mergeCell ref="A17:B17"/>
    <mergeCell ref="C17:F17"/>
    <mergeCell ref="I17:J17"/>
    <mergeCell ref="A15:B15"/>
    <mergeCell ref="C15:F15"/>
    <mergeCell ref="I15:J15"/>
    <mergeCell ref="A16:B16"/>
    <mergeCell ref="C16:F16"/>
    <mergeCell ref="I16:J16"/>
    <mergeCell ref="A29:B29"/>
    <mergeCell ref="C29:F29"/>
    <mergeCell ref="I29:J29"/>
    <mergeCell ref="B19:N20"/>
    <mergeCell ref="B21:N21"/>
    <mergeCell ref="A23:B23"/>
    <mergeCell ref="C23:F23"/>
    <mergeCell ref="I23:J23"/>
    <mergeCell ref="K23:M23"/>
    <mergeCell ref="A24:B24"/>
    <mergeCell ref="C24:F24"/>
    <mergeCell ref="I24:J24"/>
    <mergeCell ref="A25:B25"/>
    <mergeCell ref="C25:F25"/>
    <mergeCell ref="I25:J25"/>
    <mergeCell ref="A26:B26"/>
    <mergeCell ref="C26:F26"/>
    <mergeCell ref="I26:J26"/>
    <mergeCell ref="A27:B27"/>
    <mergeCell ref="C27:F27"/>
    <mergeCell ref="I27:J27"/>
    <mergeCell ref="A28:B28"/>
    <mergeCell ref="C28:F28"/>
    <mergeCell ref="I28:J28"/>
    <mergeCell ref="A32:B32"/>
    <mergeCell ref="C32:F32"/>
    <mergeCell ref="I32:J32"/>
    <mergeCell ref="A30:B30"/>
    <mergeCell ref="C30:F30"/>
    <mergeCell ref="I30:J30"/>
    <mergeCell ref="A31:B31"/>
    <mergeCell ref="C31:F31"/>
    <mergeCell ref="I31:J31"/>
    <mergeCell ref="A33:B33"/>
    <mergeCell ref="C33:F33"/>
    <mergeCell ref="I33:J33"/>
    <mergeCell ref="C35:F35"/>
    <mergeCell ref="I35:J35"/>
    <mergeCell ref="C34:F34"/>
    <mergeCell ref="I34:J34"/>
    <mergeCell ref="A35:B35"/>
    <mergeCell ref="A36:B36"/>
    <mergeCell ref="C36:F36"/>
    <mergeCell ref="I36:J36"/>
    <mergeCell ref="A34:B34"/>
    <mergeCell ref="K42:M42"/>
    <mergeCell ref="A43:B43"/>
    <mergeCell ref="C43:F43"/>
    <mergeCell ref="I43:J43"/>
    <mergeCell ref="A40:B40"/>
    <mergeCell ref="C40:F40"/>
    <mergeCell ref="I40:J40"/>
    <mergeCell ref="A42:B42"/>
    <mergeCell ref="C42:F42"/>
    <mergeCell ref="I42:J42"/>
    <mergeCell ref="A45:B45"/>
    <mergeCell ref="C45:F45"/>
    <mergeCell ref="I45:J45"/>
    <mergeCell ref="A48:B48"/>
    <mergeCell ref="C48:F48"/>
    <mergeCell ref="I48:J48"/>
    <mergeCell ref="A37:B37"/>
    <mergeCell ref="C37:F37"/>
    <mergeCell ref="I37:J37"/>
    <mergeCell ref="A44:B44"/>
    <mergeCell ref="C44:F44"/>
    <mergeCell ref="I44:J44"/>
    <mergeCell ref="A39:B39"/>
    <mergeCell ref="C39:F39"/>
    <mergeCell ref="I39:J39"/>
    <mergeCell ref="A38:B38"/>
    <mergeCell ref="C38:F38"/>
    <mergeCell ref="I38:J38"/>
    <mergeCell ref="A53:B53"/>
    <mergeCell ref="C53:F53"/>
    <mergeCell ref="I53:J53"/>
    <mergeCell ref="A49:B49"/>
    <mergeCell ref="C49:F49"/>
    <mergeCell ref="I49:J49"/>
    <mergeCell ref="A46:B46"/>
    <mergeCell ref="C46:F46"/>
    <mergeCell ref="I46:J46"/>
    <mergeCell ref="A47:B47"/>
    <mergeCell ref="C47:F47"/>
    <mergeCell ref="I47:J47"/>
    <mergeCell ref="A50:B50"/>
    <mergeCell ref="C50:F50"/>
    <mergeCell ref="I50:J50"/>
    <mergeCell ref="A51:B51"/>
    <mergeCell ref="C51:F51"/>
    <mergeCell ref="I51:J51"/>
    <mergeCell ref="A52:B52"/>
    <mergeCell ref="C52:F52"/>
    <mergeCell ref="I52:J52"/>
    <mergeCell ref="A54:B54"/>
    <mergeCell ref="C54:F54"/>
    <mergeCell ref="I54:J54"/>
    <mergeCell ref="A58:B58"/>
    <mergeCell ref="A59:B59"/>
    <mergeCell ref="C59:F59"/>
    <mergeCell ref="I59:J59"/>
    <mergeCell ref="I56:J56"/>
    <mergeCell ref="A57:B57"/>
    <mergeCell ref="C57:F57"/>
    <mergeCell ref="I57:J57"/>
    <mergeCell ref="A55:B55"/>
    <mergeCell ref="C55:F55"/>
    <mergeCell ref="I55:J55"/>
    <mergeCell ref="A56:B56"/>
    <mergeCell ref="C56:F56"/>
    <mergeCell ref="C58:F58"/>
    <mergeCell ref="I58:J58"/>
  </mergeCells>
  <phoneticPr fontId="22"/>
  <dataValidations count="4">
    <dataValidation type="list" allowBlank="1" showInputMessage="1" showErrorMessage="1" sqref="I11:J17 I24:J40 I43:J59" xr:uid="{00000000-0002-0000-1100-000000000000}">
      <formula1>$T$15:$T$18</formula1>
    </dataValidation>
    <dataValidation type="list" allowBlank="1" showInputMessage="1" showErrorMessage="1" sqref="M11:M17 M24:M40 M43:M59" xr:uid="{00000000-0002-0000-1100-000001000000}">
      <formula1>$U$21:$U$27</formula1>
    </dataValidation>
    <dataValidation type="list" allowBlank="1" showInputMessage="1" showErrorMessage="1" sqref="K11:K17 K24:K40 K43:K59" xr:uid="{00000000-0002-0000-1100-000002000000}">
      <formula1>$T$21:$T$27</formula1>
    </dataValidation>
    <dataValidation type="list" allowBlank="1" showInputMessage="1" showErrorMessage="1" sqref="H11:H17 H24:H40 H43:H59" xr:uid="{00000000-0002-0000-1100-000003000000}">
      <formula1>$T$11:$T$12</formula1>
    </dataValidation>
  </dataValidations>
  <hyperlinks>
    <hyperlink ref="P6" location="入力_公費負担!A1" display="入力フォーム（公営費）に戻る" xr:uid="{01FBC823-0504-44BF-8DF1-68D05B3EE183}"/>
    <hyperlink ref="P6:S6" location="入力_立候補!A1" display="入力フォーム（公営費）に戻る" xr:uid="{781E0A11-FDA0-4D4C-8C91-7FE6478B841A}"/>
    <hyperlink ref="P6:T6" location="入力_その他!A20" display="入力フォーム（その他諸届）に戻る" xr:uid="{696C2CD1-5613-4FC4-84AF-21BB81C5BA6E}"/>
  </hyperlinks>
  <printOptions horizontalCentered="1"/>
  <pageMargins left="0.51181102362204722" right="0.51181102362204722" top="0.47244094488188981" bottom="0.51181102362204722" header="0.31496062992125978" footer="0.31496062992125978"/>
  <pageSetup paperSize="9" orientation="landscape" r:id="rId1"/>
  <rowBreaks count="2" manualBreakCount="2">
    <brk id="21" max="13" man="1"/>
    <brk id="40"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S35"/>
  <sheetViews>
    <sheetView view="pageBreakPreview" zoomScale="115" zoomScaleSheetLayoutView="115" workbookViewId="0">
      <selection activeCell="I6" sqref="I6"/>
    </sheetView>
  </sheetViews>
  <sheetFormatPr defaultColWidth="6.75" defaultRowHeight="22.5" customHeight="1"/>
  <cols>
    <col min="1" max="1" width="6.75" style="52" customWidth="1"/>
    <col min="2" max="16384" width="6.75" style="52"/>
  </cols>
  <sheetData>
    <row r="1" spans="1:19" ht="22.5" customHeight="1">
      <c r="A1" s="52" t="s">
        <v>149</v>
      </c>
    </row>
    <row r="4" spans="1:19" ht="22.5" customHeight="1">
      <c r="A4" s="342" t="s">
        <v>150</v>
      </c>
      <c r="B4" s="343"/>
      <c r="C4" s="343"/>
      <c r="D4" s="343"/>
      <c r="E4" s="343"/>
      <c r="F4" s="343"/>
      <c r="G4" s="343"/>
      <c r="H4" s="343"/>
      <c r="I4" s="343"/>
      <c r="J4" s="343"/>
      <c r="K4" s="343"/>
      <c r="L4" s="343"/>
      <c r="M4" s="343"/>
    </row>
    <row r="5" spans="1:19" ht="22.5" customHeight="1">
      <c r="O5" s="185" t="s">
        <v>233</v>
      </c>
      <c r="P5" s="185"/>
      <c r="Q5" s="185"/>
      <c r="R5" s="185"/>
      <c r="S5" s="185"/>
    </row>
    <row r="6" spans="1:19" ht="22.5" customHeight="1">
      <c r="J6" s="344" t="str">
        <f>選管入力用!B3</f>
        <v>令和７年７月１３日</v>
      </c>
      <c r="K6" s="343"/>
      <c r="L6" s="343"/>
      <c r="M6" s="343"/>
    </row>
    <row r="8" spans="1:19" ht="22.5" customHeight="1">
      <c r="A8" s="52" t="s">
        <v>151</v>
      </c>
    </row>
    <row r="10" spans="1:19" ht="22.5" customHeight="1">
      <c r="E10" s="52" t="s">
        <v>128</v>
      </c>
      <c r="F10" s="55" t="s">
        <v>130</v>
      </c>
      <c r="G10" s="345" t="str">
        <f>IF(入力_その他!C4="","",入力_その他!C4)</f>
        <v/>
      </c>
      <c r="H10" s="346"/>
      <c r="I10" s="346"/>
      <c r="J10" s="346"/>
      <c r="K10" s="346"/>
      <c r="L10" s="346"/>
      <c r="M10" s="346"/>
    </row>
    <row r="11" spans="1:19" ht="22.5" customHeight="1">
      <c r="F11" s="55"/>
      <c r="G11" s="345" t="str">
        <f>IF(入力_その他!C5="","",入力_その他!C5)</f>
        <v/>
      </c>
      <c r="H11" s="346"/>
      <c r="I11" s="346"/>
      <c r="J11" s="346"/>
      <c r="K11" s="346"/>
      <c r="L11" s="346"/>
      <c r="M11" s="346"/>
    </row>
    <row r="12" spans="1:19" ht="22.5" customHeight="1">
      <c r="F12" s="55" t="s">
        <v>89</v>
      </c>
      <c r="G12" s="345" t="str">
        <f>IF(入力_その他!C3="","",入力_その他!C3)</f>
        <v/>
      </c>
      <c r="H12" s="343"/>
      <c r="I12" s="343"/>
      <c r="J12" s="343"/>
      <c r="K12" s="54"/>
      <c r="L12" s="52" t="s">
        <v>90</v>
      </c>
    </row>
    <row r="13" spans="1:19" ht="22.5" customHeight="1">
      <c r="G13" s="55"/>
      <c r="H13" s="55"/>
      <c r="I13" s="54"/>
      <c r="J13" s="54"/>
      <c r="K13" s="54"/>
      <c r="L13" s="54"/>
    </row>
    <row r="15" spans="1:19" ht="22.5" customHeight="1">
      <c r="A15" s="351" t="str">
        <f>CONCATENATE("　",選管入力用!B2,"執行の",選管入力用!B4,"における選挙公報に掲載を受けたいので、那覇市選挙公報の発行に関する条例第３条第１項の規定により申請します。")</f>
        <v>　令和７年７月２０日執行の那覇市議会議員一般選挙における選挙公報に掲載を受けたいので、那覇市選挙公報の発行に関する条例第３条第１項の規定により申請します。</v>
      </c>
      <c r="B15" s="343"/>
      <c r="C15" s="343"/>
      <c r="D15" s="343"/>
      <c r="E15" s="343"/>
      <c r="F15" s="343"/>
      <c r="G15" s="343"/>
      <c r="H15" s="343"/>
      <c r="I15" s="343"/>
      <c r="J15" s="343"/>
      <c r="K15" s="343"/>
      <c r="L15" s="343"/>
      <c r="M15" s="343"/>
    </row>
    <row r="16" spans="1:19" ht="22.5" customHeight="1">
      <c r="A16" s="343"/>
      <c r="B16" s="343"/>
      <c r="C16" s="343"/>
      <c r="D16" s="343"/>
      <c r="E16" s="343"/>
      <c r="F16" s="343"/>
      <c r="G16" s="343"/>
      <c r="H16" s="343"/>
      <c r="I16" s="343"/>
      <c r="J16" s="343"/>
      <c r="K16" s="343"/>
      <c r="L16" s="343"/>
      <c r="M16" s="343"/>
    </row>
    <row r="17" spans="1:13" ht="22.5" customHeight="1">
      <c r="A17" s="56"/>
      <c r="B17" s="56"/>
      <c r="C17" s="56"/>
      <c r="D17" s="56"/>
      <c r="E17" s="56"/>
      <c r="F17" s="56"/>
      <c r="G17" s="56"/>
      <c r="H17" s="56"/>
      <c r="I17" s="56"/>
      <c r="J17" s="56"/>
      <c r="K17" s="56"/>
      <c r="L17" s="56"/>
      <c r="M17" s="56"/>
    </row>
    <row r="18" spans="1:13" ht="22.5" customHeight="1">
      <c r="A18" s="349" t="s">
        <v>152</v>
      </c>
      <c r="B18" s="343"/>
      <c r="C18" s="343"/>
      <c r="D18" s="343"/>
      <c r="E18" s="343"/>
      <c r="F18" s="343"/>
      <c r="G18" s="343"/>
      <c r="H18" s="343"/>
      <c r="I18" s="343"/>
      <c r="J18" s="343"/>
      <c r="K18" s="343"/>
      <c r="L18" s="343"/>
      <c r="M18" s="343"/>
    </row>
    <row r="20" spans="1:13" ht="22.5" customHeight="1">
      <c r="A20" s="55">
        <v>1</v>
      </c>
      <c r="B20" s="52" t="s">
        <v>153</v>
      </c>
    </row>
    <row r="22" spans="1:13" ht="22.5" customHeight="1">
      <c r="A22" s="55">
        <v>2</v>
      </c>
      <c r="B22" s="52" t="s">
        <v>154</v>
      </c>
    </row>
    <row r="23" spans="1:13" ht="22.5" customHeight="1">
      <c r="D23" s="52" t="s">
        <v>155</v>
      </c>
    </row>
    <row r="24" spans="1:13" ht="22.5" customHeight="1">
      <c r="D24" s="52" t="s">
        <v>156</v>
      </c>
    </row>
    <row r="28" spans="1:13" ht="22.5" customHeight="1">
      <c r="A28" s="55">
        <v>3</v>
      </c>
      <c r="B28" s="52" t="s">
        <v>157</v>
      </c>
    </row>
    <row r="29" spans="1:13" ht="22.5" customHeight="1">
      <c r="B29" s="349" t="s">
        <v>30</v>
      </c>
      <c r="C29" s="343"/>
      <c r="D29" s="348" t="str">
        <f>IF(入力_その他!C29="","",入力_その他!C29)</f>
        <v/>
      </c>
      <c r="E29" s="343"/>
      <c r="F29" s="343"/>
      <c r="G29" s="343"/>
      <c r="H29" s="343"/>
      <c r="I29" s="343"/>
      <c r="J29" s="343"/>
      <c r="K29" s="343"/>
    </row>
    <row r="30" spans="1:13" ht="22.5" customHeight="1">
      <c r="B30" s="55"/>
      <c r="C30" s="55"/>
      <c r="D30" s="350" t="str">
        <f>IF(入力_その他!C30="","",入力_その他!C30)</f>
        <v/>
      </c>
      <c r="E30" s="343"/>
      <c r="F30" s="343"/>
      <c r="G30" s="343"/>
      <c r="H30" s="343"/>
      <c r="I30" s="343"/>
      <c r="J30" s="343"/>
      <c r="K30" s="343"/>
    </row>
    <row r="31" spans="1:13" ht="22.5" customHeight="1">
      <c r="B31" s="349" t="s">
        <v>29</v>
      </c>
      <c r="C31" s="343"/>
      <c r="D31" s="348" t="str">
        <f>IF(入力_その他!C28="","",入力_その他!C28)</f>
        <v/>
      </c>
      <c r="E31" s="343"/>
      <c r="F31" s="343"/>
      <c r="G31" s="343"/>
      <c r="H31" s="343"/>
      <c r="I31" s="53"/>
      <c r="J31" s="53"/>
      <c r="K31" s="53"/>
    </row>
    <row r="32" spans="1:13" ht="22.5" customHeight="1">
      <c r="B32" s="349" t="s">
        <v>33</v>
      </c>
      <c r="C32" s="343"/>
      <c r="D32" s="348" t="str">
        <f>IF(入力_その他!C31="","",入力_その他!C31)</f>
        <v/>
      </c>
      <c r="E32" s="343"/>
      <c r="F32" s="343"/>
      <c r="G32" s="343"/>
      <c r="H32" s="343"/>
      <c r="I32" s="53"/>
      <c r="J32" s="53"/>
      <c r="K32" s="53"/>
    </row>
    <row r="33" spans="1:13" ht="15.75" customHeight="1"/>
    <row r="34" spans="1:13" ht="22.5" customHeight="1">
      <c r="A34" s="347" t="s">
        <v>158</v>
      </c>
      <c r="B34" s="343"/>
      <c r="C34" s="343"/>
      <c r="D34" s="343"/>
      <c r="E34" s="343"/>
      <c r="F34" s="343"/>
      <c r="G34" s="343"/>
      <c r="H34" s="343"/>
      <c r="I34" s="343"/>
      <c r="J34" s="343"/>
      <c r="K34" s="343"/>
      <c r="L34" s="343"/>
      <c r="M34" s="343"/>
    </row>
    <row r="35" spans="1:13" ht="7.5" customHeight="1"/>
  </sheetData>
  <sheetProtection algorithmName="SHA-512" hashValue="DStDIR5mTVNH5zMipkLotlvn0PIPO+0TszlJUaHRMEoyPhQI8cWg0o3vEMXjaFU+xTSA9ZhKU1QESnaphQwudQ==" saltValue="WlDi4sbVkKXLyxPf9ltZlg==" spinCount="100000" sheet="1" objects="1" scenarios="1"/>
  <mergeCells count="16">
    <mergeCell ref="O5:S5"/>
    <mergeCell ref="A34:M34"/>
    <mergeCell ref="D29:K29"/>
    <mergeCell ref="D31:H31"/>
    <mergeCell ref="D32:H32"/>
    <mergeCell ref="B29:C29"/>
    <mergeCell ref="B31:C31"/>
    <mergeCell ref="B32:C32"/>
    <mergeCell ref="D30:K30"/>
    <mergeCell ref="A15:M16"/>
    <mergeCell ref="A18:M18"/>
    <mergeCell ref="A4:M4"/>
    <mergeCell ref="J6:M6"/>
    <mergeCell ref="G10:M10"/>
    <mergeCell ref="G11:M11"/>
    <mergeCell ref="G12:J12"/>
  </mergeCells>
  <phoneticPr fontId="22"/>
  <hyperlinks>
    <hyperlink ref="O5" location="入力_公費負担!A1" display="入力フォーム（公営費）に戻る" xr:uid="{54AC828A-9C33-4102-BEF5-D871293C533B}"/>
    <hyperlink ref="O5:R5" location="入力_立候補!A1" display="入力フォーム（公営費）に戻る" xr:uid="{568719FB-05FA-4AD5-999E-31E4D291EF4A}"/>
    <hyperlink ref="O5:S5" location="入力_その他!A20" display="入力フォーム（その他諸届）に戻る" xr:uid="{D5DF9A2B-147E-4E41-9AEE-A1A184406D8D}"/>
  </hyperlinks>
  <pageMargins left="0.59055118110236227" right="0.59055118110236227" top="0.74803149606299213" bottom="0.74803149606299213" header="0.31496062992125978" footer="0.31496062992125978"/>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6"/>
  <dimension ref="A1:E21"/>
  <sheetViews>
    <sheetView zoomScale="90" zoomScaleNormal="90" workbookViewId="0">
      <selection activeCell="C2" sqref="C2"/>
    </sheetView>
  </sheetViews>
  <sheetFormatPr defaultRowHeight="21" customHeight="1"/>
  <cols>
    <col min="1" max="1" width="16.125" style="70" bestFit="1" customWidth="1"/>
    <col min="2" max="2" width="22.75" style="70" bestFit="1" customWidth="1"/>
    <col min="3" max="3" width="16.125" bestFit="1" customWidth="1"/>
    <col min="4" max="4" width="9.875" style="70" customWidth="1"/>
    <col min="5" max="5" width="10" style="70" customWidth="1"/>
  </cols>
  <sheetData>
    <row r="1" spans="1:5" ht="21" customHeight="1">
      <c r="A1" t="s">
        <v>160</v>
      </c>
    </row>
    <row r="2" spans="1:5" s="1" customFormat="1" ht="21" customHeight="1">
      <c r="A2" s="10" t="s">
        <v>161</v>
      </c>
      <c r="B2" s="14" t="s">
        <v>200</v>
      </c>
      <c r="C2" s="352">
        <v>45858</v>
      </c>
    </row>
    <row r="3" spans="1:5" s="1" customFormat="1" ht="21" customHeight="1">
      <c r="A3" s="10" t="s">
        <v>162</v>
      </c>
      <c r="B3" s="14" t="s">
        <v>201</v>
      </c>
    </row>
    <row r="4" spans="1:5" s="1" customFormat="1" ht="21" customHeight="1">
      <c r="A4" s="10" t="s">
        <v>159</v>
      </c>
      <c r="B4" s="10" t="s">
        <v>202</v>
      </c>
    </row>
    <row r="5" spans="1:5" s="1" customFormat="1" ht="21" customHeight="1">
      <c r="A5" s="10" t="s">
        <v>163</v>
      </c>
      <c r="B5" s="10" t="s">
        <v>164</v>
      </c>
    </row>
    <row r="6" spans="1:5" s="1" customFormat="1" ht="21" customHeight="1">
      <c r="A6" s="10" t="s">
        <v>165</v>
      </c>
      <c r="B6" s="10" t="s">
        <v>244</v>
      </c>
    </row>
    <row r="7" spans="1:5" s="1" customFormat="1" ht="21" customHeight="1">
      <c r="A7" s="10" t="s">
        <v>166</v>
      </c>
      <c r="B7" s="10" t="s">
        <v>203</v>
      </c>
    </row>
    <row r="8" spans="1:5" s="1" customFormat="1" ht="21" customHeight="1">
      <c r="A8" s="10" t="s">
        <v>167</v>
      </c>
      <c r="B8" s="57">
        <v>371</v>
      </c>
    </row>
    <row r="9" spans="1:5" s="1" customFormat="1" ht="21" customHeight="1">
      <c r="A9" s="10" t="s">
        <v>168</v>
      </c>
      <c r="B9" s="57">
        <v>4000</v>
      </c>
    </row>
    <row r="10" spans="1:5" ht="21" customHeight="1">
      <c r="B10" s="19"/>
      <c r="C10" s="15" t="s">
        <v>169</v>
      </c>
    </row>
    <row r="12" spans="1:5" ht="21" customHeight="1">
      <c r="A12" s="10" t="s">
        <v>170</v>
      </c>
      <c r="B12" s="66">
        <v>64500</v>
      </c>
      <c r="D12" s="68" t="s">
        <v>171</v>
      </c>
      <c r="E12" s="69">
        <v>45851</v>
      </c>
    </row>
    <row r="13" spans="1:5" ht="21" customHeight="1">
      <c r="A13" s="10" t="s">
        <v>53</v>
      </c>
      <c r="B13" s="66">
        <v>16100</v>
      </c>
      <c r="D13" s="68" t="s">
        <v>172</v>
      </c>
      <c r="E13" s="69">
        <v>45852</v>
      </c>
    </row>
    <row r="14" spans="1:5" ht="21" customHeight="1">
      <c r="A14" s="10" t="s">
        <v>55</v>
      </c>
      <c r="B14" s="66">
        <v>7700</v>
      </c>
      <c r="D14" s="68" t="s">
        <v>173</v>
      </c>
      <c r="E14" s="69">
        <v>45853</v>
      </c>
    </row>
    <row r="15" spans="1:5" ht="21" customHeight="1">
      <c r="A15" s="10" t="s">
        <v>54</v>
      </c>
      <c r="B15" s="66">
        <v>12500</v>
      </c>
      <c r="D15" s="68" t="s">
        <v>174</v>
      </c>
      <c r="E15" s="69">
        <v>45854</v>
      </c>
    </row>
    <row r="16" spans="1:5" ht="21" customHeight="1">
      <c r="A16" s="10" t="s">
        <v>175</v>
      </c>
      <c r="B16" s="67">
        <v>8.3800000000000008</v>
      </c>
      <c r="D16" s="68" t="s">
        <v>176</v>
      </c>
      <c r="E16" s="69">
        <v>45855</v>
      </c>
    </row>
    <row r="17" spans="1:5" ht="21" customHeight="1">
      <c r="A17" s="10" t="s">
        <v>177</v>
      </c>
      <c r="B17" s="66">
        <f>B16*B9</f>
        <v>33520</v>
      </c>
      <c r="D17" s="68" t="s">
        <v>178</v>
      </c>
      <c r="E17" s="69">
        <v>45856</v>
      </c>
    </row>
    <row r="18" spans="1:5" ht="21" customHeight="1">
      <c r="A18" s="10" t="s">
        <v>179</v>
      </c>
      <c r="B18" s="66">
        <v>316250</v>
      </c>
      <c r="D18" s="68" t="s">
        <v>180</v>
      </c>
      <c r="E18" s="69">
        <v>45857</v>
      </c>
    </row>
    <row r="19" spans="1:5" ht="21" customHeight="1">
      <c r="A19" s="10" t="s">
        <v>181</v>
      </c>
      <c r="B19" s="67">
        <v>586.88</v>
      </c>
    </row>
    <row r="20" spans="1:5" ht="21" customHeight="1">
      <c r="A20" s="10" t="s">
        <v>182</v>
      </c>
      <c r="B20" s="66">
        <v>1440</v>
      </c>
    </row>
    <row r="21" spans="1:5" ht="21" customHeight="1">
      <c r="A21" s="10" t="s">
        <v>183</v>
      </c>
      <c r="B21" s="66">
        <f>B8*B20</f>
        <v>534240</v>
      </c>
    </row>
  </sheetData>
  <sheetProtection algorithmName="SHA-512" hashValue="NpViCzSb8C0jvtmsiA4glfUY2UG6xbvC8XXu1+hQ+cllx/H8aZbPji6Xh3R3PaZdZXsiAjIOMgdNy/rzOuqIRg==" saltValue="Fc/lwUD/aeeSSPqlBpUX8w==" spinCount="100000" sheet="1" objects="1" scenarios="1"/>
  <phoneticPr fontId="22"/>
  <pageMargins left="0.7" right="0.7" top="0.75" bottom="0.75" header="0.3" footer="0.3"/>
  <pageSetup paperSize="9" orientation="portrait"/>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6"/>
  <dimension ref="A1:C39"/>
  <sheetViews>
    <sheetView topLeftCell="A10" workbookViewId="0">
      <selection activeCell="B16" sqref="B16"/>
    </sheetView>
  </sheetViews>
  <sheetFormatPr defaultColWidth="9" defaultRowHeight="15" customHeight="1"/>
  <cols>
    <col min="1" max="1" width="25" style="70" bestFit="1" customWidth="1"/>
    <col min="2" max="2" width="34.125" style="70" customWidth="1"/>
    <col min="3" max="3" width="18.25" style="70" customWidth="1"/>
  </cols>
  <sheetData>
    <row r="1" spans="1:2" ht="15" customHeight="1">
      <c r="A1" s="58" t="s">
        <v>3</v>
      </c>
      <c r="B1" s="63">
        <f>入力_立候補!D3</f>
        <v>0</v>
      </c>
    </row>
    <row r="2" spans="1:2" ht="15" customHeight="1">
      <c r="A2" s="59" t="s">
        <v>5</v>
      </c>
      <c r="B2" s="63">
        <f>入力_立候補!D4</f>
        <v>0</v>
      </c>
    </row>
    <row r="3" spans="1:2" ht="15" customHeight="1">
      <c r="A3" s="58" t="s">
        <v>7</v>
      </c>
      <c r="B3" s="63">
        <f>入力_立候補!D5</f>
        <v>0</v>
      </c>
    </row>
    <row r="4" spans="1:2" ht="15" customHeight="1">
      <c r="A4" s="58" t="s">
        <v>9</v>
      </c>
      <c r="B4" s="63">
        <f>入力_立候補!D6</f>
        <v>0</v>
      </c>
    </row>
    <row r="5" spans="1:2" ht="15" customHeight="1">
      <c r="A5" s="58" t="s">
        <v>11</v>
      </c>
      <c r="B5" s="63">
        <f>入力_立候補!D7</f>
        <v>0</v>
      </c>
    </row>
    <row r="6" spans="1:2" ht="15" customHeight="1">
      <c r="A6" s="58" t="s">
        <v>13</v>
      </c>
      <c r="B6" s="63">
        <f>入力_立候補!D8</f>
        <v>0</v>
      </c>
    </row>
    <row r="7" spans="1:2" ht="15" customHeight="1">
      <c r="A7" s="58" t="s">
        <v>14</v>
      </c>
      <c r="B7" s="64">
        <f>入力_立候補!D9</f>
        <v>0</v>
      </c>
    </row>
    <row r="8" spans="1:2" ht="15" customHeight="1">
      <c r="A8" s="58" t="s">
        <v>16</v>
      </c>
      <c r="B8" s="63">
        <f>入力_立候補!D10</f>
        <v>0</v>
      </c>
    </row>
    <row r="9" spans="1:2" ht="15" customHeight="1">
      <c r="A9" s="58" t="s">
        <v>18</v>
      </c>
      <c r="B9" s="63">
        <f>入力_立候補!D11</f>
        <v>0</v>
      </c>
    </row>
    <row r="10" spans="1:2" ht="15" customHeight="1">
      <c r="A10" s="58" t="s">
        <v>20</v>
      </c>
      <c r="B10" s="63">
        <f>入力_立候補!D12</f>
        <v>0</v>
      </c>
    </row>
    <row r="11" spans="1:2" ht="15" customHeight="1">
      <c r="A11" s="58" t="s">
        <v>21</v>
      </c>
      <c r="B11" s="63">
        <f>入力_立候補!D13</f>
        <v>0</v>
      </c>
    </row>
    <row r="12" spans="1:2" ht="15" customHeight="1">
      <c r="A12" s="58" t="s">
        <v>23</v>
      </c>
      <c r="B12" s="63">
        <f>入力_立候補!D14</f>
        <v>0</v>
      </c>
    </row>
    <row r="13" spans="1:2" ht="15" customHeight="1">
      <c r="A13" s="58" t="s">
        <v>25</v>
      </c>
      <c r="B13" s="63">
        <f>入力_立候補!D15</f>
        <v>0</v>
      </c>
    </row>
    <row r="14" spans="1:2" ht="15" customHeight="1">
      <c r="A14" s="58" t="s">
        <v>26</v>
      </c>
      <c r="B14" s="63">
        <f>入力_立候補!D16</f>
        <v>0</v>
      </c>
    </row>
    <row r="15" spans="1:2" ht="15" customHeight="1">
      <c r="A15" s="58" t="s">
        <v>27</v>
      </c>
      <c r="B15" s="63">
        <f>入力_立候補!D17</f>
        <v>0</v>
      </c>
    </row>
    <row r="16" spans="1:2" ht="15" customHeight="1">
      <c r="A16" s="60" t="s">
        <v>184</v>
      </c>
      <c r="B16" s="63">
        <f>入力_その他!C7</f>
        <v>0</v>
      </c>
    </row>
    <row r="17" spans="1:3" ht="15" customHeight="1">
      <c r="A17" s="61" t="s">
        <v>239</v>
      </c>
      <c r="B17" s="63">
        <f>入力_その他!C8</f>
        <v>0</v>
      </c>
      <c r="C17" s="116"/>
    </row>
    <row r="18" spans="1:3" ht="15" customHeight="1">
      <c r="A18" s="61" t="s">
        <v>238</v>
      </c>
      <c r="B18" s="63">
        <f>入力_その他!D8</f>
        <v>0</v>
      </c>
      <c r="C18" s="115"/>
    </row>
    <row r="19" spans="1:3" ht="15" customHeight="1">
      <c r="A19" s="61" t="s">
        <v>185</v>
      </c>
      <c r="B19" s="63">
        <f>入力_その他!C9</f>
        <v>0</v>
      </c>
    </row>
    <row r="20" spans="1:3" ht="15" customHeight="1">
      <c r="A20" s="61" t="s">
        <v>35</v>
      </c>
      <c r="B20" s="63">
        <f>入力_その他!C10</f>
        <v>0</v>
      </c>
    </row>
    <row r="21" spans="1:3" ht="15" customHeight="1">
      <c r="A21" s="61" t="s">
        <v>36</v>
      </c>
      <c r="B21" s="63">
        <f>入力_その他!C11</f>
        <v>0</v>
      </c>
    </row>
    <row r="22" spans="1:3" ht="15" customHeight="1">
      <c r="A22" s="60" t="s">
        <v>37</v>
      </c>
      <c r="B22" s="64">
        <f>入力_その他!C12</f>
        <v>0</v>
      </c>
    </row>
    <row r="23" spans="1:3" ht="15" customHeight="1">
      <c r="A23" s="60" t="s">
        <v>38</v>
      </c>
      <c r="B23" s="63">
        <f>入力_その他!C13</f>
        <v>0</v>
      </c>
    </row>
    <row r="24" spans="1:3" ht="15" customHeight="1">
      <c r="A24" s="62" t="s">
        <v>186</v>
      </c>
      <c r="B24" s="63">
        <f>入力_その他!C14</f>
        <v>0</v>
      </c>
    </row>
    <row r="25" spans="1:3" ht="15" customHeight="1">
      <c r="A25" s="62" t="s">
        <v>187</v>
      </c>
      <c r="B25" s="63">
        <f>入力_その他!C15</f>
        <v>0</v>
      </c>
    </row>
    <row r="26" spans="1:3" ht="15" customHeight="1">
      <c r="A26" s="62" t="s">
        <v>188</v>
      </c>
      <c r="B26" s="63">
        <f>入力_その他!C16</f>
        <v>0</v>
      </c>
    </row>
    <row r="27" spans="1:3" ht="15" customHeight="1">
      <c r="A27" s="62" t="s">
        <v>189</v>
      </c>
      <c r="B27" s="64">
        <f>入力_その他!C17</f>
        <v>0</v>
      </c>
    </row>
    <row r="28" spans="1:3" ht="15" customHeight="1">
      <c r="A28" s="62" t="s">
        <v>190</v>
      </c>
      <c r="B28" s="63">
        <f>入力_その他!C18</f>
        <v>0</v>
      </c>
    </row>
    <row r="29" spans="1:3" ht="15" customHeight="1">
      <c r="A29" s="62" t="s">
        <v>191</v>
      </c>
      <c r="B29" s="63">
        <f>入力_その他!C19</f>
        <v>0</v>
      </c>
    </row>
    <row r="30" spans="1:3" ht="15" customHeight="1">
      <c r="A30" s="60" t="s">
        <v>192</v>
      </c>
      <c r="B30" s="63">
        <f>入力_その他!C20</f>
        <v>0</v>
      </c>
    </row>
    <row r="31" spans="1:3" ht="15" customHeight="1">
      <c r="A31" s="60" t="s">
        <v>193</v>
      </c>
      <c r="B31" s="63">
        <f>入力_その他!C21</f>
        <v>0</v>
      </c>
    </row>
    <row r="32" spans="1:3" ht="15" customHeight="1">
      <c r="A32" s="60" t="s">
        <v>194</v>
      </c>
      <c r="B32" s="63">
        <f>入力_その他!C22</f>
        <v>0</v>
      </c>
    </row>
    <row r="33" spans="1:2" ht="15" customHeight="1">
      <c r="A33" s="60" t="s">
        <v>195</v>
      </c>
      <c r="B33" s="64">
        <f>入力_その他!C23</f>
        <v>0</v>
      </c>
    </row>
    <row r="34" spans="1:2" ht="15" customHeight="1">
      <c r="A34" s="60" t="s">
        <v>196</v>
      </c>
      <c r="B34" s="64">
        <f>入力_その他!C24</f>
        <v>0</v>
      </c>
    </row>
    <row r="35" spans="1:2" ht="15" customHeight="1">
      <c r="A35" s="60" t="s">
        <v>197</v>
      </c>
      <c r="B35" s="64">
        <f>入力_その他!C25</f>
        <v>0</v>
      </c>
    </row>
    <row r="36" spans="1:2" ht="15" customHeight="1">
      <c r="A36" s="117" t="s">
        <v>240</v>
      </c>
      <c r="B36" s="64">
        <f>入力_その他!C28</f>
        <v>0</v>
      </c>
    </row>
    <row r="37" spans="1:2" ht="15" customHeight="1">
      <c r="A37" s="118" t="s">
        <v>241</v>
      </c>
      <c r="B37" s="64">
        <f>入力_その他!C29</f>
        <v>0</v>
      </c>
    </row>
    <row r="38" spans="1:2" ht="15" customHeight="1">
      <c r="A38" s="118" t="s">
        <v>242</v>
      </c>
      <c r="B38" s="64">
        <f>入力_その他!C30</f>
        <v>0</v>
      </c>
    </row>
    <row r="39" spans="1:2" ht="15" customHeight="1">
      <c r="A39" s="118" t="s">
        <v>243</v>
      </c>
      <c r="B39" s="64">
        <f>入力_その他!C31</f>
        <v>0</v>
      </c>
    </row>
  </sheetData>
  <sheetProtection algorithmName="SHA-512" hashValue="LbwDSeP0ZblTZzsrMColzPWYhw9AgqTca2OaEkIIKm/at3Fw1z/zo92weUyMVmwov8tHdf1tFUkHu8tiwF7zrQ==" saltValue="xIZsVGoBHxvdgDrQnNVaBQ==" spinCount="100000" sheet="1" objects="1" scenarios="1"/>
  <phoneticPr fontId="2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U20"/>
  <sheetViews>
    <sheetView view="pageBreakPreview" zoomScale="90" zoomScaleSheetLayoutView="90" workbookViewId="0">
      <selection activeCell="J7" sqref="J7"/>
    </sheetView>
  </sheetViews>
  <sheetFormatPr defaultColWidth="9" defaultRowHeight="30.75" customHeight="1"/>
  <cols>
    <col min="1" max="3" width="9" style="2" customWidth="1"/>
    <col min="4" max="14" width="9.5" style="2" customWidth="1"/>
    <col min="15" max="15" width="9" style="2" customWidth="1"/>
    <col min="16" max="16384" width="9" style="2"/>
  </cols>
  <sheetData>
    <row r="1" spans="1:21" ht="30.75" customHeight="1">
      <c r="A1" s="186" t="str">
        <f>CONCATENATE(選管入力用!B4,"候補者届")</f>
        <v>那覇市議会議員一般選挙候補者届</v>
      </c>
      <c r="B1" s="159"/>
      <c r="C1" s="159"/>
      <c r="D1" s="159"/>
      <c r="E1" s="159"/>
      <c r="F1" s="159"/>
      <c r="G1" s="159"/>
      <c r="H1" s="159"/>
      <c r="I1" s="159"/>
      <c r="J1" s="159"/>
      <c r="K1" s="159"/>
      <c r="L1" s="159"/>
      <c r="M1" s="159"/>
      <c r="N1" s="159"/>
    </row>
    <row r="2" spans="1:21" ht="17.25" customHeight="1" thickBot="1"/>
    <row r="3" spans="1:21" ht="17.25" customHeight="1">
      <c r="A3" s="193" t="s">
        <v>68</v>
      </c>
      <c r="B3" s="194"/>
      <c r="C3" s="195"/>
      <c r="D3" s="196" t="s">
        <v>69</v>
      </c>
      <c r="E3" s="195"/>
      <c r="F3" s="197" t="str">
        <f>IF(入力_立候補!D4="","",入力_立候補!D4)</f>
        <v/>
      </c>
      <c r="G3" s="194"/>
      <c r="H3" s="194"/>
      <c r="I3" s="194"/>
      <c r="J3" s="194"/>
      <c r="K3" s="195"/>
      <c r="L3" s="198" t="s">
        <v>70</v>
      </c>
      <c r="M3" s="200" t="str">
        <f>IF(入力_立候補!D5="","",入力_立候補!D5)</f>
        <v/>
      </c>
      <c r="N3" s="195"/>
    </row>
    <row r="4" spans="1:21" ht="30.75" customHeight="1">
      <c r="A4" s="168"/>
      <c r="B4" s="169"/>
      <c r="C4" s="170"/>
      <c r="D4" s="191" t="s">
        <v>71</v>
      </c>
      <c r="E4" s="170"/>
      <c r="F4" s="192" t="str">
        <f>IF(入力_立候補!D3="","",入力_立候補!D3)</f>
        <v/>
      </c>
      <c r="G4" s="169"/>
      <c r="H4" s="169"/>
      <c r="I4" s="169"/>
      <c r="J4" s="169"/>
      <c r="K4" s="170"/>
      <c r="L4" s="199"/>
      <c r="M4" s="201"/>
      <c r="N4" s="170"/>
      <c r="P4" s="185" t="s">
        <v>232</v>
      </c>
      <c r="Q4" s="185"/>
      <c r="R4" s="185"/>
      <c r="S4" s="185"/>
      <c r="T4" s="185"/>
      <c r="U4" s="73"/>
    </row>
    <row r="5" spans="1:21" ht="34.5" customHeight="1">
      <c r="A5" s="164" t="s">
        <v>72</v>
      </c>
      <c r="B5" s="162"/>
      <c r="C5" s="163"/>
      <c r="D5" s="189" t="str">
        <f>IF(入力_立候補!D6="","",入力_立候補!D6)</f>
        <v/>
      </c>
      <c r="E5" s="162"/>
      <c r="F5" s="162"/>
      <c r="G5" s="162"/>
      <c r="H5" s="162"/>
      <c r="I5" s="162"/>
      <c r="J5" s="162"/>
      <c r="K5" s="162"/>
      <c r="L5" s="162"/>
      <c r="M5" s="162"/>
      <c r="N5" s="163"/>
    </row>
    <row r="6" spans="1:21" ht="34.5" customHeight="1">
      <c r="A6" s="164" t="s">
        <v>73</v>
      </c>
      <c r="B6" s="162"/>
      <c r="C6" s="163"/>
      <c r="D6" s="179" t="str">
        <f>IF(入力_立候補!D7="","",入力_立候補!D7)</f>
        <v/>
      </c>
      <c r="E6" s="162"/>
      <c r="F6" s="162"/>
      <c r="G6" s="162"/>
      <c r="H6" s="162"/>
      <c r="I6" s="162"/>
      <c r="J6" s="180" t="str">
        <f>IF(入力_立候補!D8="","",入力_立候補!D8)</f>
        <v/>
      </c>
      <c r="K6" s="162"/>
      <c r="L6" s="162"/>
      <c r="M6" s="162"/>
      <c r="N6" s="172"/>
    </row>
    <row r="7" spans="1:21" ht="34.5" customHeight="1">
      <c r="A7" s="164" t="s">
        <v>40</v>
      </c>
      <c r="B7" s="162"/>
      <c r="C7" s="163"/>
      <c r="D7" s="184" t="str">
        <f>IF(OR(入力_立候補!D9="",ISERROR(VALUE(入力_立候補!D9))),"　　年　　月　　日",入力_立候補!D9)</f>
        <v>　　年　　月　　日</v>
      </c>
      <c r="E7" s="162"/>
      <c r="F7" s="162"/>
      <c r="G7" s="162"/>
      <c r="H7" s="162"/>
      <c r="I7" s="3" t="s">
        <v>74</v>
      </c>
      <c r="J7" s="8" t="str">
        <f>IF(OR(入力_立候補!D9="",ISERROR(VALUE(入力_立候補!D9))),"",(DATEDIF(入力_立候補!D9-1,VALUE(選管入力用!C2),"Y")))</f>
        <v/>
      </c>
      <c r="K7" s="4" t="s">
        <v>75</v>
      </c>
      <c r="N7" s="5"/>
    </row>
    <row r="8" spans="1:21" ht="34.5" customHeight="1">
      <c r="A8" s="164" t="s">
        <v>76</v>
      </c>
      <c r="B8" s="162"/>
      <c r="C8" s="163"/>
      <c r="D8" s="189" t="str">
        <f>IF(入力_立候補!D10="","",入力_立候補!D10)</f>
        <v/>
      </c>
      <c r="E8" s="162"/>
      <c r="F8" s="162"/>
      <c r="G8" s="162"/>
      <c r="H8" s="162"/>
      <c r="I8" s="163"/>
      <c r="J8" s="6" t="s">
        <v>77</v>
      </c>
      <c r="K8" s="190" t="str">
        <f>IF(入力_立候補!D11="","",入力_立候補!D11)</f>
        <v/>
      </c>
      <c r="L8" s="162"/>
      <c r="M8" s="162"/>
      <c r="N8" s="172"/>
    </row>
    <row r="9" spans="1:21" ht="34.5" customHeight="1">
      <c r="A9" s="164" t="s">
        <v>78</v>
      </c>
      <c r="B9" s="162"/>
      <c r="C9" s="163"/>
      <c r="D9" s="187" t="str">
        <f>選管入力用!B2</f>
        <v>令和７年７月２０日</v>
      </c>
      <c r="E9" s="162"/>
      <c r="F9" s="162"/>
      <c r="G9" s="13" t="s">
        <v>79</v>
      </c>
      <c r="H9" s="188" t="str">
        <f>選管入力用!B4</f>
        <v>那覇市議会議員一般選挙</v>
      </c>
      <c r="I9" s="162"/>
      <c r="J9" s="162"/>
      <c r="K9" s="162"/>
      <c r="L9" s="162"/>
      <c r="M9" s="162"/>
      <c r="N9" s="172"/>
    </row>
    <row r="10" spans="1:21" ht="34.5" customHeight="1">
      <c r="A10" s="161" t="s">
        <v>80</v>
      </c>
      <c r="B10" s="162"/>
      <c r="C10" s="163"/>
      <c r="D10" s="171" t="str">
        <f>IF(入力_立候補!D12="","",入力_立候補!D12)</f>
        <v/>
      </c>
      <c r="E10" s="162"/>
      <c r="F10" s="162"/>
      <c r="G10" s="162"/>
      <c r="H10" s="162"/>
      <c r="I10" s="162"/>
      <c r="J10" s="162"/>
      <c r="K10" s="162"/>
      <c r="L10" s="162"/>
      <c r="M10" s="162"/>
      <c r="N10" s="172"/>
    </row>
    <row r="11" spans="1:21" ht="24" customHeight="1">
      <c r="A11" s="164" t="s">
        <v>81</v>
      </c>
      <c r="B11" s="165"/>
      <c r="C11" s="166"/>
      <c r="D11" s="181" t="s">
        <v>82</v>
      </c>
      <c r="E11" s="165"/>
      <c r="F11" s="165"/>
      <c r="G11" s="165"/>
      <c r="H11" s="16"/>
      <c r="I11" s="182" t="s">
        <v>83</v>
      </c>
      <c r="J11" s="165"/>
      <c r="K11" s="165"/>
      <c r="L11" s="165"/>
      <c r="M11" s="165"/>
      <c r="N11" s="183"/>
    </row>
    <row r="12" spans="1:21" ht="24" customHeight="1">
      <c r="A12" s="167"/>
      <c r="B12" s="159"/>
      <c r="C12" s="160"/>
      <c r="D12" s="158" t="s">
        <v>84</v>
      </c>
      <c r="E12" s="159"/>
      <c r="F12" s="159"/>
      <c r="G12" s="159"/>
      <c r="H12" s="159"/>
      <c r="I12" s="159"/>
      <c r="J12" s="159"/>
      <c r="K12" s="159"/>
      <c r="L12" s="159"/>
      <c r="M12" s="159"/>
      <c r="N12" s="160"/>
    </row>
    <row r="13" spans="1:21" ht="24" customHeight="1">
      <c r="A13" s="167"/>
      <c r="B13" s="159"/>
      <c r="C13" s="160"/>
      <c r="D13" s="158" t="s">
        <v>85</v>
      </c>
      <c r="E13" s="159"/>
      <c r="F13" s="159"/>
      <c r="G13" s="159"/>
      <c r="H13" s="159"/>
      <c r="I13" s="159"/>
      <c r="J13" s="159"/>
      <c r="K13" s="159"/>
      <c r="L13" s="159"/>
      <c r="M13" s="159"/>
      <c r="N13" s="160"/>
    </row>
    <row r="14" spans="1:21" ht="24" customHeight="1">
      <c r="A14" s="167"/>
      <c r="B14" s="159"/>
      <c r="C14" s="160"/>
      <c r="D14" s="158" t="s">
        <v>86</v>
      </c>
      <c r="E14" s="159"/>
      <c r="F14" s="159"/>
      <c r="G14" s="159"/>
      <c r="H14" s="159"/>
      <c r="I14" s="159"/>
      <c r="J14" s="159"/>
      <c r="K14" s="159"/>
      <c r="L14" s="159"/>
      <c r="M14" s="159"/>
      <c r="N14" s="160"/>
    </row>
    <row r="15" spans="1:21" ht="24" customHeight="1" thickBot="1">
      <c r="A15" s="168"/>
      <c r="B15" s="169"/>
      <c r="C15" s="170"/>
      <c r="D15" s="176" t="s">
        <v>87</v>
      </c>
      <c r="E15" s="177"/>
      <c r="F15" s="177"/>
      <c r="G15" s="177"/>
      <c r="H15" s="177"/>
      <c r="I15" s="177"/>
      <c r="J15" s="177"/>
      <c r="K15" s="177"/>
      <c r="L15" s="177"/>
      <c r="M15" s="177"/>
      <c r="N15" s="178"/>
    </row>
    <row r="16" spans="1:21" ht="9" customHeight="1"/>
    <row r="17" spans="1:14" ht="24" customHeight="1">
      <c r="A17" s="7" t="s">
        <v>88</v>
      </c>
    </row>
    <row r="18" spans="1:14" ht="24" customHeight="1">
      <c r="B18" s="174" t="str">
        <f>選管入力用!B3</f>
        <v>令和７年７月１３日</v>
      </c>
      <c r="C18" s="159"/>
      <c r="D18" s="159"/>
      <c r="E18" s="159"/>
      <c r="F18" s="159"/>
    </row>
    <row r="19" spans="1:14" ht="24" customHeight="1">
      <c r="B19" s="173" t="str">
        <f>選管入力用!B4</f>
        <v>那覇市議会議員一般選挙</v>
      </c>
      <c r="C19" s="159"/>
      <c r="D19" s="159"/>
      <c r="E19" s="159"/>
      <c r="F19" s="159"/>
      <c r="I19" s="9" t="s">
        <v>89</v>
      </c>
      <c r="J19" s="175" t="str">
        <f>IF(入力_立候補!D3="","",入力_立候補!D3)</f>
        <v/>
      </c>
      <c r="K19" s="159"/>
      <c r="L19" s="159"/>
      <c r="M19" s="159"/>
      <c r="N19" s="2" t="s">
        <v>90</v>
      </c>
    </row>
    <row r="20" spans="1:14" ht="24" customHeight="1">
      <c r="B20" s="2" t="s">
        <v>91</v>
      </c>
      <c r="C20" s="173" t="str">
        <f>選管入力用!B6</f>
        <v>平良　仁一</v>
      </c>
      <c r="D20" s="159"/>
      <c r="E20" s="159"/>
      <c r="F20" s="2" t="s">
        <v>92</v>
      </c>
    </row>
  </sheetData>
  <sheetProtection algorithmName="SHA-512" hashValue="7wCSTUuG+k1mfzdhIEUlKcAwE1yqtgdMt6tA+Nkw9PzZlD5shIDTJqbxCgcyprUYzzQ1tZbj85x6q23ND1UECA==" saltValue="vPz8uGKNfX+lZ9jFW0JbtA==" spinCount="100000" sheet="1" objects="1" scenarios="1"/>
  <mergeCells count="35">
    <mergeCell ref="P4:T4"/>
    <mergeCell ref="A1:N1"/>
    <mergeCell ref="D9:F9"/>
    <mergeCell ref="H9:N9"/>
    <mergeCell ref="D5:N5"/>
    <mergeCell ref="A5:C5"/>
    <mergeCell ref="A6:C6"/>
    <mergeCell ref="D8:I8"/>
    <mergeCell ref="K8:N8"/>
    <mergeCell ref="D4:E4"/>
    <mergeCell ref="F4:K4"/>
    <mergeCell ref="A3:C4"/>
    <mergeCell ref="D3:E3"/>
    <mergeCell ref="F3:K3"/>
    <mergeCell ref="L3:L4"/>
    <mergeCell ref="M3:N4"/>
    <mergeCell ref="A7:C7"/>
    <mergeCell ref="D6:I6"/>
    <mergeCell ref="J6:N6"/>
    <mergeCell ref="D11:G11"/>
    <mergeCell ref="I11:N11"/>
    <mergeCell ref="D7:H7"/>
    <mergeCell ref="A8:C8"/>
    <mergeCell ref="A9:C9"/>
    <mergeCell ref="C20:E20"/>
    <mergeCell ref="B19:F19"/>
    <mergeCell ref="B18:F18"/>
    <mergeCell ref="J19:M19"/>
    <mergeCell ref="D14:N14"/>
    <mergeCell ref="D15:N15"/>
    <mergeCell ref="D12:N12"/>
    <mergeCell ref="A10:C10"/>
    <mergeCell ref="A11:C15"/>
    <mergeCell ref="D10:N10"/>
    <mergeCell ref="D13:N13"/>
  </mergeCells>
  <phoneticPr fontId="22"/>
  <hyperlinks>
    <hyperlink ref="P4" location="入力_公費負担!A1" display="入力フォーム（公営費）に戻る" xr:uid="{E63FF29A-075B-4F78-ABF9-80D1D2F8432B}"/>
    <hyperlink ref="P4:S4" location="入力_立候補!A1" display="入力フォーム（公営費）に戻る" xr:uid="{7216EE57-ECF2-4C50-8DE5-48FB625D8BA4}"/>
    <hyperlink ref="P4:T4" location="入力_立候補!A10" display="入力フォーム（立候補）に戻る" xr:uid="{6F42B9EC-AA4D-4837-8231-D29BC9616779}"/>
  </hyperlinks>
  <printOptions horizontalCentered="1"/>
  <pageMargins left="0.70866141732283472" right="0.70866141732283472" top="0.47244094488188981" bottom="0.47244094488188981" header="0.31496062992125978" footer="0.31496062992125978"/>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3:T19"/>
  <sheetViews>
    <sheetView view="pageBreakPreview" zoomScale="90" zoomScaleSheetLayoutView="90" workbookViewId="0">
      <selection activeCell="B5" sqref="B5:M10"/>
    </sheetView>
  </sheetViews>
  <sheetFormatPr defaultColWidth="9" defaultRowHeight="27.75" customHeight="1"/>
  <cols>
    <col min="1" max="14" width="9.375" style="2" customWidth="1"/>
    <col min="15" max="15" width="9" style="2" customWidth="1"/>
    <col min="16" max="16384" width="9" style="2"/>
  </cols>
  <sheetData>
    <row r="3" spans="1:20" ht="27.75" customHeight="1">
      <c r="A3" s="186" t="s">
        <v>93</v>
      </c>
      <c r="B3" s="159"/>
      <c r="C3" s="159"/>
      <c r="D3" s="159"/>
      <c r="E3" s="159"/>
      <c r="F3" s="159"/>
      <c r="G3" s="159"/>
      <c r="H3" s="159"/>
      <c r="I3" s="159"/>
      <c r="J3" s="159"/>
      <c r="K3" s="159"/>
      <c r="L3" s="159"/>
      <c r="M3" s="159"/>
      <c r="N3" s="159"/>
    </row>
    <row r="4" spans="1:20" ht="27.75" customHeight="1">
      <c r="P4" s="185" t="s">
        <v>232</v>
      </c>
      <c r="Q4" s="185"/>
      <c r="R4" s="185"/>
      <c r="S4" s="185"/>
      <c r="T4" s="185"/>
    </row>
    <row r="5" spans="1:20" ht="27.75" customHeight="1">
      <c r="B5" s="206" t="str">
        <f>CONCATENATE("　","私は、",選管入力用!B2,"執行の",選管入力用!B4,"の期日において公職選挙法第9条第2項に規定する住所に関する要件を満たす者であると見込まれること及び同法第86条の8(被選挙権のない者等の立候補の禁止)第1項、第87条（重複立候補等の禁止）第1項、第251条の2（総括主催者、出納責任者等の選挙犯罪による公職の候補者等であった者の当選無効及び立候補の禁止）又は第251条の3（組織的選挙運動管理者等の選挙犯罪による公職の候補者等であった者の当選無効及び立候補の禁止）の規定により同選挙における候補者となることができない者でないことを誓います。")</f>
        <v>　私は、令和７年７月２０日執行の那覇市議会議員一般選挙の期日において公職選挙法第9条第2項に規定する住所に関する要件を満たす者であると見込まれること及び同法第86条の8(被選挙権のない者等の立候補の禁止)第1項、第87条（重複立候補等の禁止）第1項、第251条の2（総括主催者、出納責任者等の選挙犯罪による公職の候補者等であった者の当選無効及び立候補の禁止）又は第251条の3（組織的選挙運動管理者等の選挙犯罪による公職の候補者等であった者の当選無効及び立候補の禁止）の規定により同選挙における候補者となることができない者でないことを誓います。</v>
      </c>
      <c r="C5" s="206"/>
      <c r="D5" s="206"/>
      <c r="E5" s="206"/>
      <c r="F5" s="206"/>
      <c r="G5" s="206"/>
      <c r="H5" s="206"/>
      <c r="I5" s="206"/>
      <c r="J5" s="206"/>
      <c r="K5" s="206"/>
      <c r="L5" s="206"/>
      <c r="M5" s="206"/>
    </row>
    <row r="6" spans="1:20" ht="27.75" customHeight="1">
      <c r="B6" s="206"/>
      <c r="C6" s="206"/>
      <c r="D6" s="206"/>
      <c r="E6" s="206"/>
      <c r="F6" s="206"/>
      <c r="G6" s="206"/>
      <c r="H6" s="206"/>
      <c r="I6" s="206"/>
      <c r="J6" s="206"/>
      <c r="K6" s="206"/>
      <c r="L6" s="206"/>
      <c r="M6" s="206"/>
    </row>
    <row r="7" spans="1:20" ht="27.75" customHeight="1">
      <c r="B7" s="206"/>
      <c r="C7" s="206"/>
      <c r="D7" s="206"/>
      <c r="E7" s="206"/>
      <c r="F7" s="206"/>
      <c r="G7" s="206"/>
      <c r="H7" s="206"/>
      <c r="I7" s="206"/>
      <c r="J7" s="206"/>
      <c r="K7" s="206"/>
      <c r="L7" s="206"/>
      <c r="M7" s="206"/>
    </row>
    <row r="8" spans="1:20" ht="27.75" customHeight="1">
      <c r="B8" s="206"/>
      <c r="C8" s="206"/>
      <c r="D8" s="206"/>
      <c r="E8" s="206"/>
      <c r="F8" s="206"/>
      <c r="G8" s="206"/>
      <c r="H8" s="206"/>
      <c r="I8" s="206"/>
      <c r="J8" s="206"/>
      <c r="K8" s="206"/>
      <c r="L8" s="206"/>
      <c r="M8" s="206"/>
    </row>
    <row r="9" spans="1:20" ht="27.75" customHeight="1">
      <c r="B9" s="206"/>
      <c r="C9" s="206"/>
      <c r="D9" s="206"/>
      <c r="E9" s="206"/>
      <c r="F9" s="206"/>
      <c r="G9" s="206"/>
      <c r="H9" s="206"/>
      <c r="I9" s="206"/>
      <c r="J9" s="206"/>
      <c r="K9" s="206"/>
      <c r="L9" s="206"/>
      <c r="M9" s="206"/>
    </row>
    <row r="10" spans="1:20" ht="27.75" customHeight="1">
      <c r="B10" s="206"/>
      <c r="C10" s="206"/>
      <c r="D10" s="206"/>
      <c r="E10" s="206"/>
      <c r="F10" s="206"/>
      <c r="G10" s="206"/>
      <c r="H10" s="206"/>
      <c r="I10" s="206"/>
      <c r="J10" s="206"/>
      <c r="K10" s="206"/>
      <c r="L10" s="206"/>
      <c r="M10" s="206"/>
    </row>
    <row r="11" spans="1:20" ht="27.75" customHeight="1">
      <c r="A11" s="72"/>
      <c r="H11" s="12"/>
    </row>
    <row r="12" spans="1:20" ht="27.75" customHeight="1">
      <c r="A12" s="205" t="str">
        <f>選管入力用!B3</f>
        <v>令和７年７月１３日</v>
      </c>
      <c r="B12" s="159"/>
      <c r="C12" s="159"/>
    </row>
    <row r="14" spans="1:20" ht="27.75" customHeight="1">
      <c r="E14" s="202" t="s">
        <v>73</v>
      </c>
      <c r="F14" s="159"/>
      <c r="G14" s="203" t="str">
        <f>IF(入力_立候補!D7="","",入力_立候補!D7)</f>
        <v/>
      </c>
      <c r="H14" s="159"/>
      <c r="I14" s="159"/>
      <c r="J14" s="159"/>
      <c r="K14" s="159"/>
      <c r="L14" s="159"/>
      <c r="M14" s="159"/>
      <c r="N14" s="159"/>
    </row>
    <row r="15" spans="1:20" ht="27.75" customHeight="1">
      <c r="G15" s="203" t="str">
        <f>IF(入力_立候補!D8="","",入力_立候補!D8)</f>
        <v/>
      </c>
      <c r="H15" s="159"/>
      <c r="I15" s="159"/>
      <c r="J15" s="159"/>
      <c r="K15" s="159"/>
      <c r="L15" s="159"/>
      <c r="M15" s="159"/>
      <c r="N15" s="159"/>
    </row>
    <row r="16" spans="1:20" ht="27.75" customHeight="1">
      <c r="E16" s="202" t="s">
        <v>3</v>
      </c>
      <c r="F16" s="159"/>
      <c r="G16" s="204" t="str">
        <f>IF(入力_立候補!D3="","",入力_立候補!D3)</f>
        <v/>
      </c>
      <c r="H16" s="159"/>
      <c r="I16" s="159"/>
      <c r="J16" s="159"/>
      <c r="K16" s="2" t="s">
        <v>90</v>
      </c>
    </row>
    <row r="19" ht="9.75" customHeight="1"/>
  </sheetData>
  <sheetProtection algorithmName="SHA-512" hashValue="5V1gutNewiFuQ6KPFr/T0WKNV5guRmzkJxSSv9yBuYS0rztOV2eebnzxiPyD4yK8nrLW9D9WE5mEaWW0jv2kag==" saltValue="9+eSqsSGKe+mabCDDCRvUQ==" spinCount="100000" sheet="1" objects="1" scenarios="1"/>
  <mergeCells count="9">
    <mergeCell ref="P4:T4"/>
    <mergeCell ref="A3:N3"/>
    <mergeCell ref="E14:F14"/>
    <mergeCell ref="E16:F16"/>
    <mergeCell ref="G14:N14"/>
    <mergeCell ref="G16:J16"/>
    <mergeCell ref="G15:N15"/>
    <mergeCell ref="A12:C12"/>
    <mergeCell ref="B5:M10"/>
  </mergeCells>
  <phoneticPr fontId="22"/>
  <hyperlinks>
    <hyperlink ref="P4" location="入力_公費負担!A1" display="入力フォーム（公営費）に戻る" xr:uid="{FEF0C021-15D1-448C-93A4-E1E6575F7AF8}"/>
    <hyperlink ref="P4:S4" location="入力_立候補!A1" display="入力フォーム（公営費）に戻る" xr:uid="{76CA72EA-B6B7-4D40-9638-73E0164C59F0}"/>
    <hyperlink ref="P4:T4" location="入力_立候補!A10" display="入力フォーム（立候補）に戻る" xr:uid="{E92253F7-073E-4964-9774-254922BEE1DE}"/>
  </hyperlinks>
  <printOptions horizontalCentered="1"/>
  <pageMargins left="0.51181102362204722" right="0.51181102362204722" top="0.74803149606299213" bottom="0.74803149606299213" header="0.31496062992125978" footer="0.31496062992125978"/>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3:T19"/>
  <sheetViews>
    <sheetView view="pageBreakPreview" zoomScaleSheetLayoutView="100" workbookViewId="0">
      <selection activeCell="P4" sqref="P4:T4"/>
    </sheetView>
  </sheetViews>
  <sheetFormatPr defaultColWidth="9" defaultRowHeight="27.75" customHeight="1"/>
  <cols>
    <col min="1" max="4" width="9.375" style="2" customWidth="1"/>
    <col min="5" max="5" width="12.75" style="2" customWidth="1"/>
    <col min="6" max="13" width="9.375" style="2" customWidth="1"/>
    <col min="14" max="14" width="9.75" style="2" customWidth="1"/>
    <col min="15" max="15" width="9" style="2" customWidth="1"/>
    <col min="16" max="16384" width="9" style="2"/>
  </cols>
  <sheetData>
    <row r="3" spans="1:20" ht="27.75" customHeight="1">
      <c r="A3" s="186" t="s">
        <v>94</v>
      </c>
      <c r="B3" s="159"/>
      <c r="C3" s="159"/>
      <c r="D3" s="159"/>
      <c r="E3" s="159"/>
      <c r="F3" s="159"/>
      <c r="G3" s="159"/>
      <c r="H3" s="159"/>
      <c r="I3" s="159"/>
      <c r="J3" s="159"/>
      <c r="K3" s="159"/>
      <c r="L3" s="159"/>
      <c r="M3" s="159"/>
      <c r="N3" s="159"/>
    </row>
    <row r="4" spans="1:20" ht="27.75" customHeight="1">
      <c r="P4" s="185" t="s">
        <v>232</v>
      </c>
      <c r="Q4" s="185"/>
      <c r="R4" s="185"/>
      <c r="S4" s="185"/>
      <c r="T4" s="185"/>
    </row>
    <row r="5" spans="1:20" ht="27.75" customHeight="1">
      <c r="G5" s="2" t="s">
        <v>95</v>
      </c>
      <c r="H5" s="204" t="str">
        <f>IF(入力_立候補!D13="","",入力_立候補!D13)</f>
        <v/>
      </c>
      <c r="I5" s="159"/>
      <c r="J5" s="159"/>
      <c r="K5" s="159"/>
      <c r="L5" s="2" t="s">
        <v>90</v>
      </c>
      <c r="M5" s="18"/>
      <c r="N5" s="18"/>
    </row>
    <row r="6" spans="1:20" ht="27.75" customHeight="1">
      <c r="G6" s="2" t="s">
        <v>30</v>
      </c>
      <c r="H6" s="204" t="str">
        <f>IF(入力_立候補!D14="","",入力_立候補!D14)</f>
        <v/>
      </c>
      <c r="I6" s="207"/>
      <c r="J6" s="207"/>
      <c r="K6" s="207"/>
      <c r="L6" s="207"/>
      <c r="M6" s="207"/>
      <c r="N6" s="207"/>
    </row>
    <row r="7" spans="1:20" ht="27.75" customHeight="1">
      <c r="H7" s="204" t="str">
        <f>IF(入力_立候補!D15="","",入力_立候補!D15)</f>
        <v/>
      </c>
      <c r="I7" s="207"/>
      <c r="J7" s="207"/>
      <c r="K7" s="207"/>
      <c r="L7" s="207"/>
      <c r="M7" s="207"/>
      <c r="N7" s="207"/>
    </row>
    <row r="9" spans="1:20" ht="27.75" customHeight="1">
      <c r="B9" s="208" t="str">
        <f>CONCATENATE("　上記の者は、",選管入力用!B2,"執行の",選管入力用!B4,"において、本人に代わって立候補届出をするものであることを証明します。")</f>
        <v>　上記の者は、令和７年７月２０日執行の那覇市議会議員一般選挙において、本人に代わって立候補届出をするものであることを証明します。</v>
      </c>
      <c r="C9" s="159"/>
      <c r="D9" s="159"/>
      <c r="E9" s="159"/>
      <c r="F9" s="159"/>
      <c r="G9" s="159"/>
      <c r="H9" s="159"/>
      <c r="I9" s="159"/>
      <c r="J9" s="159"/>
      <c r="K9" s="159"/>
      <c r="L9" s="159"/>
      <c r="M9" s="159"/>
      <c r="N9" s="17"/>
    </row>
    <row r="10" spans="1:20" ht="27.75" customHeight="1">
      <c r="B10" s="159"/>
      <c r="C10" s="159"/>
      <c r="D10" s="159"/>
      <c r="E10" s="159"/>
      <c r="F10" s="159"/>
      <c r="G10" s="159"/>
      <c r="H10" s="159"/>
      <c r="I10" s="159"/>
      <c r="J10" s="159"/>
      <c r="K10" s="159"/>
      <c r="L10" s="159"/>
      <c r="M10" s="159"/>
    </row>
    <row r="14" spans="1:20" ht="27.75" customHeight="1">
      <c r="B14" s="205" t="str">
        <f>選管入力用!B3</f>
        <v>令和７年７月１３日</v>
      </c>
      <c r="C14" s="159"/>
      <c r="D14" s="159"/>
    </row>
    <row r="17" spans="7:13" ht="27.75" customHeight="1">
      <c r="G17" s="202" t="s">
        <v>3</v>
      </c>
      <c r="H17" s="159"/>
      <c r="I17" s="204" t="str">
        <f>IF(入力_立候補!D3="","",入力_立候補!D3)</f>
        <v/>
      </c>
      <c r="J17" s="159"/>
      <c r="K17" s="159"/>
      <c r="L17" s="159"/>
      <c r="M17" s="2" t="s">
        <v>90</v>
      </c>
    </row>
    <row r="19" spans="7:13" ht="8.25" customHeight="1"/>
  </sheetData>
  <sheetProtection algorithmName="SHA-512" hashValue="n1a+5VtQ748ZdyMB7Vk98k/vqAU3KqQdamEqpkbdb6Cq2wirponJWlnIzYkZglolIGk/ntfB6pSfOq7EzthkSA==" saltValue="vDnJNrJtxuV5htKNW/u0SA==" spinCount="100000" sheet="1" objects="1" scenarios="1"/>
  <mergeCells count="9">
    <mergeCell ref="P4:T4"/>
    <mergeCell ref="A3:N3"/>
    <mergeCell ref="B14:D14"/>
    <mergeCell ref="H5:K5"/>
    <mergeCell ref="G17:H17"/>
    <mergeCell ref="I17:L17"/>
    <mergeCell ref="H6:N6"/>
    <mergeCell ref="H7:N7"/>
    <mergeCell ref="B9:M10"/>
  </mergeCells>
  <phoneticPr fontId="22"/>
  <hyperlinks>
    <hyperlink ref="P4" location="入力_公費負担!A1" display="入力フォーム（公営費）に戻る" xr:uid="{CE767DF1-8AE5-4A59-B3D7-5B4122623EEB}"/>
    <hyperlink ref="P4:S4" location="入力_立候補!A1" display="入力フォーム（公営費）に戻る" xr:uid="{C6DD10C5-C1DE-47DF-AD68-CB0D4504A5D5}"/>
    <hyperlink ref="P4:T4" location="入力_立候補!A10" display="入力フォーム（立候補）に戻る" xr:uid="{50FE38B7-3967-4457-95CF-ACAFEBFE5ED2}"/>
  </hyperlinks>
  <pageMargins left="0.47244094488188981" right="0.47244094488188981" top="0.74803149606299213" bottom="0.74803149606299213" header="0.31496062992125978" footer="0.31496062992125978"/>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T22"/>
  <sheetViews>
    <sheetView view="pageBreakPreview" zoomScale="90" zoomScaleSheetLayoutView="90" workbookViewId="0">
      <selection activeCell="B9" sqref="B9:M10"/>
    </sheetView>
  </sheetViews>
  <sheetFormatPr defaultColWidth="9" defaultRowHeight="26.25" customHeight="1"/>
  <cols>
    <col min="1" max="12" width="9.375" style="2" customWidth="1"/>
    <col min="13" max="13" width="10.875" style="2" customWidth="1"/>
    <col min="14" max="14" width="11.75" style="2" customWidth="1"/>
    <col min="15" max="15" width="9" style="2" customWidth="1"/>
    <col min="16" max="16384" width="9" style="2"/>
  </cols>
  <sheetData>
    <row r="1" spans="1:20" ht="24.75" customHeight="1"/>
    <row r="2" spans="1:20" ht="24.75" customHeight="1">
      <c r="A2" s="186" t="s">
        <v>96</v>
      </c>
      <c r="B2" s="159"/>
      <c r="C2" s="159"/>
      <c r="D2" s="159"/>
      <c r="E2" s="159"/>
      <c r="F2" s="159"/>
      <c r="G2" s="159"/>
      <c r="H2" s="159"/>
      <c r="I2" s="159"/>
      <c r="J2" s="159"/>
      <c r="K2" s="159"/>
      <c r="L2" s="159"/>
      <c r="M2" s="159"/>
      <c r="N2" s="159"/>
    </row>
    <row r="3" spans="1:20" ht="24.75" customHeight="1"/>
    <row r="4" spans="1:20" ht="24.75" customHeight="1">
      <c r="B4" s="210" t="s">
        <v>69</v>
      </c>
      <c r="C4" s="159"/>
      <c r="D4" s="209" t="str">
        <f>IF(入力_立候補!D4="","",入力_立候補!D4)</f>
        <v/>
      </c>
      <c r="E4" s="159"/>
      <c r="F4" s="159"/>
      <c r="G4" s="159"/>
      <c r="H4" s="159"/>
      <c r="I4" s="159"/>
      <c r="J4" s="159"/>
    </row>
    <row r="5" spans="1:20" ht="24.75" customHeight="1">
      <c r="B5" s="202" t="s">
        <v>97</v>
      </c>
      <c r="C5" s="159"/>
      <c r="D5" s="204" t="str">
        <f>IF(入力_立候補!D3="","",入力_立候補!D3)</f>
        <v/>
      </c>
      <c r="E5" s="159"/>
      <c r="F5" s="159"/>
      <c r="G5" s="159"/>
      <c r="H5" s="159"/>
      <c r="I5" s="159"/>
      <c r="J5" s="159"/>
      <c r="P5" s="185" t="s">
        <v>232</v>
      </c>
      <c r="Q5" s="185"/>
      <c r="R5" s="185"/>
      <c r="S5" s="185"/>
      <c r="T5" s="185"/>
    </row>
    <row r="6" spans="1:20" ht="24.75" customHeight="1">
      <c r="B6" s="210" t="s">
        <v>69</v>
      </c>
      <c r="C6" s="159"/>
      <c r="D6" s="209" t="str">
        <f>IF(入力_立候補!D17="","",入力_立候補!D17)</f>
        <v/>
      </c>
      <c r="E6" s="159"/>
      <c r="F6" s="159"/>
      <c r="G6" s="159"/>
      <c r="H6" s="159"/>
      <c r="I6" s="159"/>
      <c r="J6" s="159"/>
    </row>
    <row r="7" spans="1:20" ht="24.75" customHeight="1">
      <c r="B7" s="202" t="s">
        <v>98</v>
      </c>
      <c r="C7" s="159"/>
      <c r="D7" s="204" t="str">
        <f>IF(入力_立候補!D16="","",入力_立候補!D16)</f>
        <v/>
      </c>
      <c r="E7" s="159"/>
      <c r="F7" s="159"/>
      <c r="G7" s="159"/>
      <c r="H7" s="159"/>
      <c r="I7" s="159"/>
      <c r="J7" s="159"/>
    </row>
    <row r="8" spans="1:20" ht="24.75" customHeight="1">
      <c r="C8" s="11"/>
    </row>
    <row r="9" spans="1:20" ht="24.75" customHeight="1">
      <c r="B9" s="208" t="str">
        <f>CONCATENATE("　",選管入力用!B2,"執行の",選管入力用!B4,"において、公職選挙法施行令第８９条第５項において準用する第８８条第８項の規定により上記呼称を通称として認定されたく申請します。")</f>
        <v>　令和７年７月２０日執行の那覇市議会議員一般選挙において、公職選挙法施行令第８９条第５項において準用する第８８条第８項の規定により上記呼称を通称として認定されたく申請します。</v>
      </c>
      <c r="C9" s="159"/>
      <c r="D9" s="159"/>
      <c r="E9" s="159"/>
      <c r="F9" s="159"/>
      <c r="G9" s="159"/>
      <c r="H9" s="159"/>
      <c r="I9" s="159"/>
      <c r="J9" s="159"/>
      <c r="K9" s="159"/>
      <c r="L9" s="159"/>
      <c r="M9" s="159"/>
    </row>
    <row r="10" spans="1:20" ht="24.75" customHeight="1">
      <c r="B10" s="159"/>
      <c r="C10" s="159"/>
      <c r="D10" s="159"/>
      <c r="E10" s="159"/>
      <c r="F10" s="159"/>
      <c r="G10" s="159"/>
      <c r="H10" s="159"/>
      <c r="I10" s="159"/>
      <c r="J10" s="159"/>
      <c r="K10" s="159"/>
      <c r="L10" s="159"/>
      <c r="M10" s="159"/>
    </row>
    <row r="11" spans="1:20" ht="24.75" customHeight="1"/>
    <row r="12" spans="1:20" ht="24.75" customHeight="1">
      <c r="B12" s="205" t="str">
        <f>選管入力用!B3</f>
        <v>令和７年７月１３日</v>
      </c>
      <c r="C12" s="159"/>
      <c r="D12" s="159"/>
    </row>
    <row r="13" spans="1:20" ht="24.75" customHeight="1">
      <c r="G13" s="202" t="s">
        <v>73</v>
      </c>
      <c r="H13" s="159"/>
      <c r="I13" s="203" t="str">
        <f>IF(入力_立候補!D7="","",入力_立候補!D7)</f>
        <v/>
      </c>
      <c r="J13" s="159"/>
      <c r="K13" s="159"/>
      <c r="L13" s="159"/>
      <c r="M13" s="159"/>
      <c r="N13" s="159"/>
    </row>
    <row r="14" spans="1:20" ht="24.75" customHeight="1">
      <c r="G14" s="9"/>
      <c r="H14" s="9"/>
      <c r="I14" s="203" t="str">
        <f>IF(入力_立候補!D8="","",入力_立候補!D8)</f>
        <v/>
      </c>
      <c r="J14" s="159"/>
      <c r="K14" s="159"/>
      <c r="L14" s="159"/>
      <c r="M14" s="159"/>
      <c r="N14" s="159"/>
    </row>
    <row r="15" spans="1:20" ht="24.75" customHeight="1">
      <c r="G15" s="202" t="s">
        <v>3</v>
      </c>
      <c r="H15" s="159"/>
      <c r="I15" s="204" t="str">
        <f>IF(入力_立候補!D3="","",入力_立候補!D3)</f>
        <v/>
      </c>
      <c r="J15" s="159"/>
      <c r="K15" s="159"/>
      <c r="L15" s="159"/>
      <c r="M15" s="2" t="s">
        <v>90</v>
      </c>
    </row>
    <row r="16" spans="1:20" ht="10.5" customHeight="1"/>
    <row r="17" spans="1:14" ht="24.75" customHeight="1">
      <c r="A17" s="207" t="str">
        <f>選管入力用!B4</f>
        <v>那覇市議会議員一般選挙</v>
      </c>
      <c r="B17" s="159"/>
      <c r="C17" s="159"/>
    </row>
    <row r="18" spans="1:14" ht="24.75" customHeight="1">
      <c r="A18" s="202" t="s">
        <v>91</v>
      </c>
      <c r="B18" s="159"/>
      <c r="C18" s="173" t="str">
        <f>選管入力用!B6</f>
        <v>平良　仁一</v>
      </c>
      <c r="D18" s="159"/>
      <c r="E18" s="2" t="s">
        <v>92</v>
      </c>
    </row>
    <row r="19" spans="1:14" ht="24.75" customHeight="1"/>
    <row r="20" spans="1:14" ht="24.75" customHeight="1">
      <c r="B20" s="159" t="s">
        <v>99</v>
      </c>
      <c r="C20" s="159"/>
      <c r="D20" s="159"/>
      <c r="E20" s="159"/>
      <c r="F20" s="159"/>
      <c r="G20" s="159"/>
      <c r="H20" s="159"/>
      <c r="I20" s="159"/>
      <c r="J20" s="159"/>
      <c r="K20" s="159"/>
      <c r="L20" s="159"/>
      <c r="M20" s="159"/>
      <c r="N20" s="159"/>
    </row>
    <row r="21" spans="1:14" ht="24.75" customHeight="1">
      <c r="B21" s="2" t="s">
        <v>100</v>
      </c>
    </row>
    <row r="22" spans="1:14" ht="5.25" customHeight="1"/>
  </sheetData>
  <sheetProtection algorithmName="SHA-512" hashValue="OWWrKcNdNIwNGssEavXb7pTc3i++XYxmhyl0f8A6IGKB88ENlYSQb+RgXkjr9QkVsDuIWrD4sPTmcWNfphmq5g==" saltValue="wkdp+7IyVvvuKW1ahmgqdQ==" spinCount="100000" sheet="1" objects="1" scenarios="1"/>
  <mergeCells count="21">
    <mergeCell ref="P5:T5"/>
    <mergeCell ref="B20:N20"/>
    <mergeCell ref="I14:N14"/>
    <mergeCell ref="A17:C17"/>
    <mergeCell ref="A18:B18"/>
    <mergeCell ref="C18:D18"/>
    <mergeCell ref="B12:D12"/>
    <mergeCell ref="G15:H15"/>
    <mergeCell ref="I15:L15"/>
    <mergeCell ref="I13:N13"/>
    <mergeCell ref="G13:H13"/>
    <mergeCell ref="B9:M10"/>
    <mergeCell ref="A2:N2"/>
    <mergeCell ref="D4:J4"/>
    <mergeCell ref="D6:J6"/>
    <mergeCell ref="B5:C5"/>
    <mergeCell ref="B7:C7"/>
    <mergeCell ref="B6:C6"/>
    <mergeCell ref="B4:C4"/>
    <mergeCell ref="D5:J5"/>
    <mergeCell ref="D7:J7"/>
  </mergeCells>
  <phoneticPr fontId="22"/>
  <hyperlinks>
    <hyperlink ref="P5" location="入力_公費負担!A1" display="入力フォーム（公営費）に戻る" xr:uid="{D8AC2333-88F8-4B2C-8860-5200FBC65C25}"/>
    <hyperlink ref="P5:S5" location="入力_立候補!A1" display="入力フォーム（公営費）に戻る" xr:uid="{ADD93489-5B0A-4D3D-82A1-A41B36B2582D}"/>
    <hyperlink ref="P5:T5" location="入力_立候補!A10" display="入力フォーム（立候補）に戻る" xr:uid="{800520B2-710B-4699-825C-3AFDB6CD1FC3}"/>
  </hyperlinks>
  <pageMargins left="0.47244094488188981" right="0.47244094488188981" top="0.6692913385826772" bottom="0.43307086614173229" header="0.31496062992125978" footer="0.31496062992125978"/>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66FFFF"/>
  </sheetPr>
  <dimension ref="A1:N35"/>
  <sheetViews>
    <sheetView topLeftCell="A24" zoomScale="85" zoomScaleNormal="85" workbookViewId="0">
      <selection activeCell="A3" sqref="A3:A7"/>
    </sheetView>
  </sheetViews>
  <sheetFormatPr defaultColWidth="9" defaultRowHeight="33.75" customHeight="1"/>
  <cols>
    <col min="1" max="1" width="19.75" style="113" customWidth="1"/>
    <col min="2" max="2" width="17.75" style="114" customWidth="1"/>
    <col min="3" max="4" width="31.625" style="114" customWidth="1"/>
    <col min="5" max="5" width="51" style="114" customWidth="1"/>
    <col min="6" max="7" width="31.625" style="114" customWidth="1"/>
    <col min="8" max="8" width="9" style="20" customWidth="1"/>
    <col min="9" max="16384" width="9" style="20"/>
  </cols>
  <sheetData>
    <row r="1" spans="1:14" ht="30" customHeight="1">
      <c r="A1" s="233" t="str">
        <f>CONCATENATE("",選管入力用!B4,"　その他緒届出書等入力画面")</f>
        <v>那覇市議会議員一般選挙　その他緒届出書等入力画面</v>
      </c>
      <c r="B1" s="234"/>
      <c r="C1" s="234"/>
      <c r="D1" s="234"/>
      <c r="E1" s="234"/>
      <c r="F1" s="234"/>
      <c r="G1" s="234"/>
    </row>
    <row r="2" spans="1:14" ht="27.6" customHeight="1" thickBot="1">
      <c r="A2" s="96" t="s">
        <v>270</v>
      </c>
      <c r="B2" s="97" t="s">
        <v>1</v>
      </c>
      <c r="C2" s="230" t="s">
        <v>199</v>
      </c>
      <c r="D2" s="231"/>
      <c r="E2" s="98" t="s">
        <v>2</v>
      </c>
      <c r="F2" s="230" t="s">
        <v>198</v>
      </c>
      <c r="G2" s="231"/>
    </row>
    <row r="3" spans="1:14" ht="27.75" customHeight="1">
      <c r="A3" s="235" t="s">
        <v>28</v>
      </c>
      <c r="B3" s="99" t="s">
        <v>29</v>
      </c>
      <c r="C3" s="271" t="str">
        <f>IF(入力_立候補!D3="","",入力_立候補!D3)</f>
        <v/>
      </c>
      <c r="D3" s="272"/>
      <c r="E3" s="254"/>
      <c r="F3" s="228"/>
      <c r="G3" s="226"/>
    </row>
    <row r="4" spans="1:14" ht="27.75" customHeight="1">
      <c r="A4" s="236"/>
      <c r="B4" s="96" t="s">
        <v>30</v>
      </c>
      <c r="C4" s="245" t="str">
        <f>IF(入力_立候補!D7="","",入力_立候補!D7)</f>
        <v/>
      </c>
      <c r="D4" s="246"/>
      <c r="E4" s="255"/>
      <c r="F4" s="232"/>
      <c r="G4" s="216"/>
    </row>
    <row r="5" spans="1:14" ht="27.75" customHeight="1">
      <c r="A5" s="236"/>
      <c r="B5" s="100" t="s">
        <v>31</v>
      </c>
      <c r="C5" s="245" t="str">
        <f>IF(入力_立候補!D8="","",入力_立候補!D8)</f>
        <v/>
      </c>
      <c r="D5" s="246"/>
      <c r="E5" s="255"/>
      <c r="F5" s="232"/>
      <c r="G5" s="216"/>
    </row>
    <row r="6" spans="1:14" ht="27.75" customHeight="1">
      <c r="A6" s="236"/>
      <c r="B6" s="101" t="s">
        <v>32</v>
      </c>
      <c r="C6" s="273" t="str">
        <f>IF(入力_立候補!D10="","",入力_立候補!D10)</f>
        <v/>
      </c>
      <c r="D6" s="246"/>
      <c r="E6" s="256"/>
      <c r="F6" s="229"/>
      <c r="G6" s="216"/>
    </row>
    <row r="7" spans="1:14" ht="37.5" customHeight="1" thickBot="1">
      <c r="A7" s="237"/>
      <c r="B7" s="102" t="s">
        <v>33</v>
      </c>
      <c r="C7" s="250"/>
      <c r="D7" s="251"/>
      <c r="E7" s="141" t="s">
        <v>264</v>
      </c>
      <c r="F7" s="240" t="s">
        <v>213</v>
      </c>
      <c r="G7" s="218"/>
    </row>
    <row r="8" spans="1:14" ht="52.5" customHeight="1" thickBot="1">
      <c r="A8" s="238" t="s">
        <v>204</v>
      </c>
      <c r="B8" s="99" t="s">
        <v>34</v>
      </c>
      <c r="C8" s="103"/>
      <c r="D8" s="103"/>
      <c r="E8" s="142" t="s">
        <v>263</v>
      </c>
      <c r="F8" s="104" t="s">
        <v>58</v>
      </c>
      <c r="G8" s="104" t="s">
        <v>59</v>
      </c>
    </row>
    <row r="9" spans="1:14" ht="52.5" customHeight="1" thickBot="1">
      <c r="A9" s="261"/>
      <c r="B9" s="102" t="s">
        <v>33</v>
      </c>
      <c r="C9" s="252"/>
      <c r="D9" s="253"/>
      <c r="E9" s="141" t="s">
        <v>265</v>
      </c>
      <c r="F9" s="240" t="s">
        <v>215</v>
      </c>
      <c r="G9" s="218"/>
    </row>
    <row r="10" spans="1:14" ht="27.75" customHeight="1" thickBot="1">
      <c r="A10" s="259" t="s">
        <v>205</v>
      </c>
      <c r="B10" s="105" t="s">
        <v>259</v>
      </c>
      <c r="C10" s="257"/>
      <c r="D10" s="258"/>
      <c r="E10" s="248" t="s">
        <v>260</v>
      </c>
      <c r="F10" s="241" t="s">
        <v>60</v>
      </c>
      <c r="G10" s="242"/>
    </row>
    <row r="11" spans="1:14" ht="27.75" customHeight="1">
      <c r="A11" s="260"/>
      <c r="B11" s="106" t="s">
        <v>36</v>
      </c>
      <c r="C11" s="247"/>
      <c r="D11" s="244"/>
      <c r="E11" s="249"/>
      <c r="F11" s="229" t="s">
        <v>214</v>
      </c>
      <c r="G11" s="216"/>
    </row>
    <row r="12" spans="1:14" ht="27.75" customHeight="1">
      <c r="A12" s="260"/>
      <c r="B12" s="101" t="s">
        <v>37</v>
      </c>
      <c r="C12" s="243"/>
      <c r="D12" s="244"/>
      <c r="E12" s="143" t="s">
        <v>266</v>
      </c>
      <c r="F12" s="219">
        <v>45851</v>
      </c>
      <c r="G12" s="216"/>
    </row>
    <row r="13" spans="1:14" ht="27.75" customHeight="1" thickBot="1">
      <c r="A13" s="261"/>
      <c r="B13" s="102" t="s">
        <v>38</v>
      </c>
      <c r="C13" s="262"/>
      <c r="D13" s="253"/>
      <c r="E13" s="141"/>
      <c r="F13" s="227" t="s">
        <v>215</v>
      </c>
      <c r="G13" s="218"/>
    </row>
    <row r="14" spans="1:14" ht="27.75" customHeight="1" thickBot="1">
      <c r="A14" s="238" t="s">
        <v>206</v>
      </c>
      <c r="B14" s="107" t="s">
        <v>258</v>
      </c>
      <c r="C14" s="280"/>
      <c r="D14" s="281"/>
      <c r="E14" s="212" t="s">
        <v>267</v>
      </c>
      <c r="F14" s="264" t="s">
        <v>59</v>
      </c>
      <c r="G14" s="226"/>
    </row>
    <row r="15" spans="1:14" ht="27.75" customHeight="1">
      <c r="A15" s="236"/>
      <c r="B15" s="108" t="s">
        <v>30</v>
      </c>
      <c r="C15" s="247"/>
      <c r="D15" s="244"/>
      <c r="E15" s="213"/>
      <c r="F15" s="229" t="s">
        <v>61</v>
      </c>
      <c r="G15" s="216"/>
      <c r="N15" s="20" t="s">
        <v>39</v>
      </c>
    </row>
    <row r="16" spans="1:14" ht="27.75" customHeight="1">
      <c r="A16" s="236"/>
      <c r="B16" s="108" t="s">
        <v>31</v>
      </c>
      <c r="C16" s="290"/>
      <c r="D16" s="244"/>
      <c r="E16" s="213"/>
      <c r="F16" s="232" t="s">
        <v>62</v>
      </c>
      <c r="G16" s="216"/>
    </row>
    <row r="17" spans="1:14" ht="27.75" customHeight="1">
      <c r="A17" s="236"/>
      <c r="B17" s="108" t="s">
        <v>40</v>
      </c>
      <c r="C17" s="243"/>
      <c r="D17" s="244"/>
      <c r="E17" s="213"/>
      <c r="F17" s="219">
        <v>23294</v>
      </c>
      <c r="G17" s="216"/>
      <c r="N17" t="s">
        <v>41</v>
      </c>
    </row>
    <row r="18" spans="1:14" ht="27.75" customHeight="1">
      <c r="A18" s="236"/>
      <c r="B18" s="108" t="s">
        <v>33</v>
      </c>
      <c r="C18" s="263"/>
      <c r="D18" s="244"/>
      <c r="E18" s="214"/>
      <c r="F18" s="215" t="s">
        <v>63</v>
      </c>
      <c r="G18" s="216"/>
      <c r="N18" t="s">
        <v>42</v>
      </c>
    </row>
    <row r="19" spans="1:14" ht="27.75" customHeight="1" thickBot="1">
      <c r="A19" s="239"/>
      <c r="B19" s="109" t="s">
        <v>43</v>
      </c>
      <c r="C19" s="262"/>
      <c r="D19" s="253"/>
      <c r="E19" s="141" t="s">
        <v>268</v>
      </c>
      <c r="F19" s="227" t="s">
        <v>64</v>
      </c>
      <c r="G19" s="218"/>
      <c r="N19" t="s">
        <v>44</v>
      </c>
    </row>
    <row r="20" spans="1:14" ht="27.75" customHeight="1">
      <c r="A20" s="235" t="s">
        <v>217</v>
      </c>
      <c r="B20" s="107" t="s">
        <v>256</v>
      </c>
      <c r="C20" s="269"/>
      <c r="D20" s="270"/>
      <c r="E20" s="282" t="s">
        <v>261</v>
      </c>
      <c r="F20" s="228" t="s">
        <v>65</v>
      </c>
      <c r="G20" s="226"/>
      <c r="N20" s="20" t="s">
        <v>45</v>
      </c>
    </row>
    <row r="21" spans="1:14" ht="27.75" customHeight="1">
      <c r="A21" s="236"/>
      <c r="B21" s="110" t="s">
        <v>257</v>
      </c>
      <c r="C21" s="265"/>
      <c r="D21" s="266"/>
      <c r="E21" s="283"/>
      <c r="F21" s="229" t="s">
        <v>66</v>
      </c>
      <c r="G21" s="216"/>
      <c r="N21" s="20" t="s">
        <v>46</v>
      </c>
    </row>
    <row r="22" spans="1:14" ht="27.75" customHeight="1">
      <c r="A22" s="236"/>
      <c r="B22" s="110" t="s">
        <v>31</v>
      </c>
      <c r="C22" s="265"/>
      <c r="D22" s="266"/>
      <c r="E22" s="283"/>
      <c r="F22" s="229" t="s">
        <v>67</v>
      </c>
      <c r="G22" s="216"/>
    </row>
    <row r="23" spans="1:14" ht="27.75" customHeight="1">
      <c r="A23" s="236"/>
      <c r="B23" s="108" t="s">
        <v>40</v>
      </c>
      <c r="C23" s="267"/>
      <c r="D23" s="268"/>
      <c r="E23" s="283"/>
      <c r="F23" s="219">
        <v>25663</v>
      </c>
      <c r="G23" s="216"/>
    </row>
    <row r="24" spans="1:14" ht="27.75" customHeight="1">
      <c r="A24" s="236"/>
      <c r="B24" s="108" t="s">
        <v>47</v>
      </c>
      <c r="C24" s="267"/>
      <c r="D24" s="268"/>
      <c r="E24" s="283"/>
      <c r="F24" s="219">
        <v>45851</v>
      </c>
      <c r="G24" s="216"/>
    </row>
    <row r="25" spans="1:14" ht="27.75" customHeight="1" thickBot="1">
      <c r="A25" s="237"/>
      <c r="B25" s="102" t="s">
        <v>48</v>
      </c>
      <c r="C25" s="293"/>
      <c r="D25" s="294"/>
      <c r="E25" s="284"/>
      <c r="F25" s="220">
        <v>45851</v>
      </c>
      <c r="G25" s="218"/>
    </row>
    <row r="26" spans="1:14" ht="27.75" customHeight="1">
      <c r="A26" s="274" t="s">
        <v>219</v>
      </c>
      <c r="B26" s="275"/>
      <c r="C26" s="288" t="s">
        <v>269</v>
      </c>
      <c r="D26" s="275"/>
      <c r="E26" s="278"/>
      <c r="F26" s="221"/>
      <c r="G26" s="222"/>
    </row>
    <row r="27" spans="1:14" ht="27.75" customHeight="1" thickBot="1">
      <c r="A27" s="276"/>
      <c r="B27" s="277"/>
      <c r="C27" s="289"/>
      <c r="D27" s="277"/>
      <c r="E27" s="279"/>
      <c r="F27" s="223"/>
      <c r="G27" s="224"/>
    </row>
    <row r="28" spans="1:14" ht="27.75" customHeight="1" thickBot="1">
      <c r="A28" s="235" t="s">
        <v>216</v>
      </c>
      <c r="B28" s="111" t="s">
        <v>49</v>
      </c>
      <c r="C28" s="291"/>
      <c r="D28" s="281"/>
      <c r="E28" s="285" t="s">
        <v>262</v>
      </c>
      <c r="F28" s="225" t="s">
        <v>252</v>
      </c>
      <c r="G28" s="226"/>
    </row>
    <row r="29" spans="1:14" ht="27.75" customHeight="1">
      <c r="A29" s="236"/>
      <c r="B29" s="110" t="s">
        <v>50</v>
      </c>
      <c r="C29" s="263"/>
      <c r="D29" s="244"/>
      <c r="E29" s="286"/>
      <c r="F29" s="215" t="s">
        <v>251</v>
      </c>
      <c r="G29" s="216"/>
    </row>
    <row r="30" spans="1:14" ht="27.75" customHeight="1">
      <c r="A30" s="236"/>
      <c r="B30" s="110" t="s">
        <v>31</v>
      </c>
      <c r="C30" s="263"/>
      <c r="D30" s="244"/>
      <c r="E30" s="286"/>
      <c r="F30" s="215"/>
      <c r="G30" s="216"/>
    </row>
    <row r="31" spans="1:14" ht="27.75" customHeight="1" thickBot="1">
      <c r="A31" s="237"/>
      <c r="B31" s="112" t="s">
        <v>51</v>
      </c>
      <c r="C31" s="292"/>
      <c r="D31" s="253"/>
      <c r="E31" s="287"/>
      <c r="F31" s="217" t="s">
        <v>253</v>
      </c>
      <c r="G31" s="218"/>
    </row>
    <row r="33" spans="2:5" ht="33.75" customHeight="1">
      <c r="B33" s="211" t="s">
        <v>255</v>
      </c>
      <c r="C33" s="128" t="s">
        <v>221</v>
      </c>
      <c r="D33" s="129" t="s">
        <v>222</v>
      </c>
      <c r="E33" s="130" t="s">
        <v>206</v>
      </c>
    </row>
    <row r="34" spans="2:5" ht="33.75" customHeight="1">
      <c r="B34" s="211"/>
      <c r="C34" s="131" t="s">
        <v>228</v>
      </c>
      <c r="D34" s="132" t="s">
        <v>229</v>
      </c>
      <c r="E34" s="133" t="s">
        <v>230</v>
      </c>
    </row>
    <row r="35" spans="2:5" ht="33.75" customHeight="1">
      <c r="B35" s="134"/>
      <c r="C35" s="135" t="s">
        <v>227</v>
      </c>
      <c r="D35" s="136"/>
      <c r="E35" s="136"/>
    </row>
  </sheetData>
  <sheetProtection algorithmName="SHA-512" hashValue="rg/o8OrDKKFvgDE40c8yusX21Ff/qnFIEik02qxH+H59fRgj3T8SVeXSPB1vCYmN/6jglOkKYsRaV44vQl8bXA==" saltValue="YfIfZTiQw+54NpKs7BwmQQ==" spinCount="100000" sheet="1" objects="1" scenarios="1"/>
  <mergeCells count="71">
    <mergeCell ref="E26:E27"/>
    <mergeCell ref="C14:D14"/>
    <mergeCell ref="E20:E25"/>
    <mergeCell ref="E28:E31"/>
    <mergeCell ref="C26:D27"/>
    <mergeCell ref="C16:D16"/>
    <mergeCell ref="C28:D28"/>
    <mergeCell ref="C29:D29"/>
    <mergeCell ref="C31:D31"/>
    <mergeCell ref="C30:D30"/>
    <mergeCell ref="C24:D24"/>
    <mergeCell ref="C25:D25"/>
    <mergeCell ref="C2:D2"/>
    <mergeCell ref="A8:A9"/>
    <mergeCell ref="A28:A31"/>
    <mergeCell ref="A26:B27"/>
    <mergeCell ref="C22:D22"/>
    <mergeCell ref="A20:A25"/>
    <mergeCell ref="C20:D20"/>
    <mergeCell ref="C19:D19"/>
    <mergeCell ref="C15:D15"/>
    <mergeCell ref="C3:D3"/>
    <mergeCell ref="C4:D4"/>
    <mergeCell ref="C6:D6"/>
    <mergeCell ref="C10:D10"/>
    <mergeCell ref="A10:A13"/>
    <mergeCell ref="C13:D13"/>
    <mergeCell ref="F13:G13"/>
    <mergeCell ref="C18:D18"/>
    <mergeCell ref="F14:G14"/>
    <mergeCell ref="F15:G15"/>
    <mergeCell ref="F16:G16"/>
    <mergeCell ref="F17:G17"/>
    <mergeCell ref="F18:G18"/>
    <mergeCell ref="A1:G1"/>
    <mergeCell ref="A3:A7"/>
    <mergeCell ref="A14:A19"/>
    <mergeCell ref="F7:G7"/>
    <mergeCell ref="F9:G9"/>
    <mergeCell ref="F10:G10"/>
    <mergeCell ref="F11:G11"/>
    <mergeCell ref="F12:G12"/>
    <mergeCell ref="C17:D17"/>
    <mergeCell ref="C12:D12"/>
    <mergeCell ref="C5:D5"/>
    <mergeCell ref="C11:D11"/>
    <mergeCell ref="E10:E11"/>
    <mergeCell ref="C7:D7"/>
    <mergeCell ref="C9:D9"/>
    <mergeCell ref="E3:E6"/>
    <mergeCell ref="F2:G2"/>
    <mergeCell ref="F3:G3"/>
    <mergeCell ref="F4:G4"/>
    <mergeCell ref="F5:G5"/>
    <mergeCell ref="F6:G6"/>
    <mergeCell ref="B33:B34"/>
    <mergeCell ref="E14:E18"/>
    <mergeCell ref="F30:G30"/>
    <mergeCell ref="F31:G31"/>
    <mergeCell ref="F24:G24"/>
    <mergeCell ref="F25:G25"/>
    <mergeCell ref="F26:G27"/>
    <mergeCell ref="F28:G28"/>
    <mergeCell ref="F29:G29"/>
    <mergeCell ref="F19:G19"/>
    <mergeCell ref="F20:G20"/>
    <mergeCell ref="F21:G21"/>
    <mergeCell ref="F22:G22"/>
    <mergeCell ref="F23:G23"/>
    <mergeCell ref="C21:D21"/>
    <mergeCell ref="C23:D23"/>
  </mergeCells>
  <phoneticPr fontId="22"/>
  <hyperlinks>
    <hyperlink ref="C33" location="連絡場所届!A1" display="候補者連絡場所届" xr:uid="{FFE5C276-1C4C-4C3B-9C42-B0C32438C9A3}"/>
    <hyperlink ref="D33" location="選挙事務所!A1" display="選挙事務所設置届" xr:uid="{34161D98-DB19-477D-9102-F934430783E8}"/>
    <hyperlink ref="E33" location="出納責任者!A1" display="出納責任者選任届" xr:uid="{01FFCD6E-8F50-423B-BC5A-249443151974}"/>
    <hyperlink ref="C34" location="選挙立会人届出!A1" display="選挙立会人 届出書" xr:uid="{9A0DA106-883B-4A45-AADE-40C85A3A771F}"/>
    <hyperlink ref="D34" location="選挙立会人承諾!A1" display="選挙立会人 承諾書" xr:uid="{856D0DC2-B1B3-49D9-B893-7E6EA03999EB}"/>
    <hyperlink ref="E34" location="報酬支給!A1" display="報酬を支給する者の届出書" xr:uid="{530612FB-3944-4E5E-BC65-AEF710C28A5F}"/>
    <hyperlink ref="C35" location="選挙公報!A1" display="選挙公報 掲載申請書" xr:uid="{C047729E-51CD-46E4-900D-2457D1A10D16}"/>
    <hyperlink ref="B33" location="入力_立候補!A1" display="立候補届" xr:uid="{6E22A18A-BA79-4C2A-8CFC-2A5603E0851C}"/>
  </hyperlinks>
  <pageMargins left="0.37" right="0.27" top="0.46" bottom="0.5" header="0.27" footer="0.31496062992125978"/>
  <pageSetup paperSize="9" scale="93" orientation="landscape"/>
  <rowBreaks count="1" manualBreakCount="1">
    <brk id="19"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2:T18"/>
  <sheetViews>
    <sheetView view="pageBreakPreview" zoomScale="90" zoomScaleSheetLayoutView="90" workbookViewId="0">
      <selection activeCell="E7" sqref="E7:M7"/>
    </sheetView>
  </sheetViews>
  <sheetFormatPr defaultColWidth="9" defaultRowHeight="27.75" customHeight="1"/>
  <cols>
    <col min="1" max="14" width="9.375" style="20" customWidth="1"/>
    <col min="15" max="15" width="9" style="20" customWidth="1"/>
    <col min="16" max="16384" width="9" style="20"/>
  </cols>
  <sheetData>
    <row r="2" spans="1:20" ht="27.75" customHeight="1">
      <c r="A2" s="298" t="s">
        <v>101</v>
      </c>
      <c r="B2" s="296"/>
      <c r="C2" s="296"/>
      <c r="D2" s="296"/>
      <c r="E2" s="296"/>
      <c r="F2" s="296"/>
      <c r="G2" s="296"/>
      <c r="H2" s="296"/>
      <c r="I2" s="296"/>
      <c r="J2" s="296"/>
      <c r="K2" s="296"/>
      <c r="L2" s="296"/>
      <c r="M2" s="296"/>
      <c r="N2" s="296"/>
    </row>
    <row r="3" spans="1:20" ht="27.75" customHeight="1">
      <c r="A3" s="29"/>
      <c r="B3" s="29"/>
      <c r="C3" s="29"/>
      <c r="D3" s="29"/>
      <c r="E3" s="29"/>
      <c r="F3" s="29"/>
      <c r="G3" s="29"/>
      <c r="H3" s="29"/>
      <c r="I3" s="29"/>
      <c r="J3" s="29"/>
      <c r="K3" s="29"/>
      <c r="L3" s="29"/>
      <c r="M3" s="29"/>
      <c r="N3" s="29"/>
      <c r="P3" s="185" t="s">
        <v>233</v>
      </c>
      <c r="Q3" s="185"/>
      <c r="R3" s="185"/>
      <c r="S3" s="185"/>
      <c r="T3" s="185"/>
    </row>
    <row r="4" spans="1:20" ht="27.75" customHeight="1">
      <c r="B4" s="20" t="s">
        <v>102</v>
      </c>
    </row>
    <row r="5" spans="1:20" ht="36.75" customHeight="1">
      <c r="B5" s="299" t="s">
        <v>34</v>
      </c>
      <c r="C5" s="162"/>
      <c r="D5" s="163"/>
      <c r="E5" s="28" t="s">
        <v>103</v>
      </c>
      <c r="F5" s="303" t="str">
        <f>IF(入力_その他!C8="","",入力_その他!C8)</f>
        <v/>
      </c>
      <c r="G5" s="162"/>
      <c r="H5" s="162"/>
      <c r="I5" s="27" t="s">
        <v>104</v>
      </c>
      <c r="J5" s="304" t="str">
        <f>IF(入力_その他!D8="","",入力_その他!D8)</f>
        <v/>
      </c>
      <c r="K5" s="162"/>
      <c r="L5" s="162"/>
      <c r="M5" s="163"/>
    </row>
    <row r="6" spans="1:20" ht="36.75" customHeight="1">
      <c r="B6" s="299" t="s">
        <v>105</v>
      </c>
      <c r="C6" s="162"/>
      <c r="D6" s="163"/>
      <c r="E6" s="305" t="str">
        <f>IF(入力_その他!C10="","",入力_その他!C10&amp;"　"&amp;入力_その他!C11)</f>
        <v/>
      </c>
      <c r="F6" s="306"/>
      <c r="G6" s="306"/>
      <c r="H6" s="306"/>
      <c r="I6" s="306"/>
      <c r="J6" s="306"/>
      <c r="K6" s="306"/>
      <c r="L6" s="306"/>
      <c r="M6" s="307"/>
    </row>
    <row r="7" spans="1:20" ht="36.75" customHeight="1">
      <c r="B7" s="299" t="s">
        <v>33</v>
      </c>
      <c r="C7" s="162"/>
      <c r="D7" s="163"/>
      <c r="E7" s="300" t="str">
        <f>IF(入力_その他!C9="","",入力_その他!C9)</f>
        <v/>
      </c>
      <c r="F7" s="162"/>
      <c r="G7" s="162"/>
      <c r="H7" s="162"/>
      <c r="I7" s="162"/>
      <c r="J7" s="162"/>
      <c r="K7" s="162"/>
      <c r="L7" s="162"/>
      <c r="M7" s="163"/>
    </row>
    <row r="8" spans="1:20" ht="27.75" customHeight="1">
      <c r="B8" s="26"/>
      <c r="C8" s="26"/>
      <c r="D8" s="26"/>
      <c r="E8" s="26"/>
      <c r="F8" s="26"/>
      <c r="G8" s="26"/>
      <c r="H8" s="26"/>
      <c r="I8" s="26"/>
      <c r="J8" s="26"/>
      <c r="K8" s="26"/>
      <c r="L8" s="26"/>
      <c r="M8" s="26"/>
    </row>
    <row r="10" spans="1:20" ht="27.75" customHeight="1">
      <c r="B10" s="47" t="str">
        <f>選管入力用!B3</f>
        <v>令和７年７月１３日</v>
      </c>
    </row>
    <row r="11" spans="1:20" ht="27.75" customHeight="1">
      <c r="A11" s="25"/>
      <c r="B11" s="295" t="s">
        <v>106</v>
      </c>
      <c r="C11" s="296"/>
      <c r="D11" s="296"/>
      <c r="E11" s="297" t="str">
        <f>選管入力用!B5</f>
        <v>前原　常雄</v>
      </c>
      <c r="F11" s="296"/>
      <c r="G11" s="24" t="s">
        <v>92</v>
      </c>
    </row>
    <row r="12" spans="1:20" ht="15" customHeight="1"/>
    <row r="13" spans="1:20" ht="27.75" customHeight="1">
      <c r="G13" s="20" t="str">
        <f>CONCATENATE("",選管入力用!B4,"候補者")</f>
        <v>那覇市議会議員一般選挙候補者</v>
      </c>
    </row>
    <row r="14" spans="1:20" ht="27.75" customHeight="1">
      <c r="G14" s="20" t="s">
        <v>29</v>
      </c>
      <c r="H14" s="301" t="str">
        <f>IF(入力_その他!C3="","",入力_その他!C3)</f>
        <v/>
      </c>
      <c r="I14" s="296"/>
      <c r="J14" s="296"/>
      <c r="K14" s="296"/>
      <c r="L14" s="296"/>
      <c r="M14" s="20" t="s">
        <v>90</v>
      </c>
    </row>
    <row r="15" spans="1:20" ht="27.75" customHeight="1">
      <c r="G15" s="20" t="s">
        <v>30</v>
      </c>
      <c r="H15" s="301" t="str">
        <f>IF(入力_その他!C4="","",入力_その他!C4)</f>
        <v/>
      </c>
      <c r="I15" s="296"/>
      <c r="J15" s="296"/>
      <c r="K15" s="296"/>
      <c r="L15" s="296"/>
      <c r="M15" s="296"/>
      <c r="N15" s="296"/>
    </row>
    <row r="16" spans="1:20" ht="27.75" customHeight="1">
      <c r="H16" s="302" t="str">
        <f>IF(入力_その他!C5="","",入力_その他!C5)</f>
        <v/>
      </c>
      <c r="I16" s="296"/>
      <c r="J16" s="296"/>
      <c r="K16" s="296"/>
      <c r="L16" s="296"/>
      <c r="M16" s="296"/>
      <c r="N16" s="296"/>
    </row>
    <row r="17" spans="7:12" ht="27.75" customHeight="1">
      <c r="G17" s="20" t="s">
        <v>33</v>
      </c>
      <c r="H17" s="301" t="str">
        <f>IF(入力_その他!C7="","",入力_その他!C7)</f>
        <v/>
      </c>
      <c r="I17" s="296"/>
      <c r="J17" s="296"/>
      <c r="K17" s="296"/>
      <c r="L17" s="23"/>
    </row>
    <row r="18" spans="7:12" ht="8.25" customHeight="1"/>
  </sheetData>
  <sheetProtection algorithmName="SHA-512" hashValue="tveq2vx23cCS0In7klqV9WgVOtgQQ99wcJ5BK+49svAVKEwjHmNTbiP6bMRLr8WY4JgtDEq0SfaC4n+BQODNBg==" saltValue="EBmeMA5I2Za2+jhcbAi3vw==" spinCount="100000" sheet="1" objects="1" scenarios="1"/>
  <mergeCells count="15">
    <mergeCell ref="P3:T3"/>
    <mergeCell ref="H17:K17"/>
    <mergeCell ref="H16:N16"/>
    <mergeCell ref="H15:N15"/>
    <mergeCell ref="F5:H5"/>
    <mergeCell ref="J5:M5"/>
    <mergeCell ref="H14:L14"/>
    <mergeCell ref="E6:M6"/>
    <mergeCell ref="B11:D11"/>
    <mergeCell ref="E11:F11"/>
    <mergeCell ref="A2:N2"/>
    <mergeCell ref="B5:D5"/>
    <mergeCell ref="B6:D6"/>
    <mergeCell ref="B7:D7"/>
    <mergeCell ref="E7:M7"/>
  </mergeCells>
  <phoneticPr fontId="22"/>
  <hyperlinks>
    <hyperlink ref="P3" location="入力_公費負担!A1" display="入力フォーム（公営費）に戻る" xr:uid="{8D1977DF-6144-444C-B757-C1E9D9133908}"/>
    <hyperlink ref="P3:S3" location="入力_立候補!A1" display="入力フォーム（公営費）に戻る" xr:uid="{8AEB8FE4-B57B-455D-8AF4-7CCF1172497C}"/>
    <hyperlink ref="P3:T3" location="入力_その他!A20" display="入力フォーム（その他諸届）に戻る" xr:uid="{131C8718-B573-45FA-9F26-AB749EE33D2B}"/>
  </hyperlinks>
  <pageMargins left="0.51181102362204722" right="0.51181102362204722" top="0.74803149606299213" bottom="0.55118110236220474" header="0.31496062992125978" footer="0.31496062992125978"/>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2:T19"/>
  <sheetViews>
    <sheetView view="pageBreakPreview" zoomScale="90" zoomScaleSheetLayoutView="90" workbookViewId="0">
      <selection activeCell="P4" sqref="P4:T4"/>
    </sheetView>
  </sheetViews>
  <sheetFormatPr defaultColWidth="9" defaultRowHeight="27.75" customHeight="1"/>
  <cols>
    <col min="1" max="14" width="9.375" style="20" customWidth="1"/>
    <col min="15" max="15" width="9" style="20" customWidth="1"/>
    <col min="16" max="16384" width="9" style="20"/>
  </cols>
  <sheetData>
    <row r="2" spans="1:20" ht="27.75" customHeight="1">
      <c r="A2" s="298" t="s">
        <v>107</v>
      </c>
      <c r="B2" s="296"/>
      <c r="C2" s="296"/>
      <c r="D2" s="296"/>
      <c r="E2" s="296"/>
      <c r="F2" s="296"/>
      <c r="G2" s="296"/>
      <c r="H2" s="296"/>
      <c r="I2" s="296"/>
      <c r="J2" s="296"/>
      <c r="K2" s="296"/>
      <c r="L2" s="296"/>
      <c r="M2" s="296"/>
      <c r="N2" s="296"/>
    </row>
    <row r="4" spans="1:20" ht="23.25" customHeight="1">
      <c r="B4" s="299" t="s">
        <v>108</v>
      </c>
      <c r="C4" s="165"/>
      <c r="D4" s="166"/>
      <c r="E4" s="311" t="str">
        <f>IF(入力_その他!C10="","",入力_その他!C10)</f>
        <v/>
      </c>
      <c r="F4" s="165"/>
      <c r="G4" s="165"/>
      <c r="H4" s="165"/>
      <c r="I4" s="166"/>
      <c r="J4" s="313" t="s">
        <v>33</v>
      </c>
      <c r="K4" s="314" t="str">
        <f>IF(入力_その他!C13="","",入力_その他!C13)</f>
        <v/>
      </c>
      <c r="L4" s="165"/>
      <c r="M4" s="166"/>
      <c r="P4" s="185" t="s">
        <v>233</v>
      </c>
      <c r="Q4" s="185"/>
      <c r="R4" s="185"/>
      <c r="S4" s="185"/>
      <c r="T4" s="185"/>
    </row>
    <row r="5" spans="1:20" ht="23.25" customHeight="1">
      <c r="B5" s="201"/>
      <c r="C5" s="169"/>
      <c r="D5" s="170"/>
      <c r="E5" s="312" t="str">
        <f>IF(入力_その他!C11="","",入力_その他!C11)</f>
        <v/>
      </c>
      <c r="F5" s="169"/>
      <c r="G5" s="169"/>
      <c r="H5" s="169"/>
      <c r="I5" s="170"/>
      <c r="J5" s="199"/>
      <c r="K5" s="201"/>
      <c r="L5" s="169"/>
      <c r="M5" s="170"/>
    </row>
    <row r="6" spans="1:20" ht="36.75" customHeight="1">
      <c r="B6" s="299" t="s">
        <v>109</v>
      </c>
      <c r="C6" s="162"/>
      <c r="D6" s="163"/>
      <c r="E6" s="310" t="str">
        <f>IF(OR(入力_その他!C12="",ISERROR(VALUE(入力_その他!C12))),"　　　　年　　　月　　　日",入力_その他!C12)</f>
        <v>　　　　年　　　月　　　日</v>
      </c>
      <c r="F6" s="162"/>
      <c r="G6" s="162"/>
      <c r="H6" s="162"/>
      <c r="I6" s="162"/>
      <c r="J6" s="162"/>
      <c r="K6" s="162"/>
      <c r="L6" s="162"/>
      <c r="M6" s="163"/>
    </row>
    <row r="7" spans="1:20" ht="36.75" customHeight="1">
      <c r="B7" s="299" t="s">
        <v>110</v>
      </c>
      <c r="C7" s="162"/>
      <c r="D7" s="163"/>
      <c r="E7" s="300" t="str">
        <f>IF(入力_その他!C3="","",入力_その他!C3)</f>
        <v/>
      </c>
      <c r="F7" s="162"/>
      <c r="G7" s="162"/>
      <c r="H7" s="162"/>
      <c r="I7" s="162"/>
      <c r="J7" s="162"/>
      <c r="K7" s="162"/>
      <c r="L7" s="162"/>
      <c r="M7" s="163"/>
    </row>
    <row r="8" spans="1:20" ht="27.75" customHeight="1">
      <c r="B8" s="26"/>
      <c r="C8" s="26"/>
      <c r="D8" s="26"/>
      <c r="E8" s="26"/>
      <c r="F8" s="26"/>
      <c r="G8" s="26"/>
      <c r="H8" s="26"/>
      <c r="I8" s="26"/>
      <c r="J8" s="26"/>
      <c r="K8" s="26"/>
      <c r="L8" s="26"/>
      <c r="M8" s="26"/>
    </row>
    <row r="9" spans="1:20" ht="27.75" customHeight="1">
      <c r="B9" s="308" t="str">
        <f>CONCATENATE("　",選管入力用!B2,"執行の",選管入力用!B4,"における選挙事務所を上記のとおり設置したので届け出ます。")</f>
        <v>　令和７年７月２０日執行の那覇市議会議員一般選挙における選挙事務所を上記のとおり設置したので届け出ます。</v>
      </c>
      <c r="C9" s="296"/>
      <c r="D9" s="296"/>
      <c r="E9" s="296"/>
      <c r="F9" s="296"/>
      <c r="G9" s="296"/>
      <c r="H9" s="296"/>
      <c r="I9" s="296"/>
      <c r="J9" s="296"/>
      <c r="K9" s="296"/>
      <c r="L9" s="296"/>
      <c r="M9" s="296"/>
    </row>
    <row r="10" spans="1:20" ht="27.75" customHeight="1">
      <c r="B10" s="296"/>
      <c r="C10" s="296"/>
      <c r="D10" s="296"/>
      <c r="E10" s="296"/>
      <c r="F10" s="296"/>
      <c r="G10" s="296"/>
      <c r="H10" s="296"/>
      <c r="I10" s="296"/>
      <c r="J10" s="296"/>
      <c r="K10" s="296"/>
      <c r="L10" s="296"/>
      <c r="M10" s="296"/>
    </row>
    <row r="11" spans="1:20" ht="27.75" customHeight="1">
      <c r="B11" s="309" t="str">
        <f>IF(入力_その他!C12="","令和　　年　　月　　日",入力_その他!C12)</f>
        <v>令和　　年　　月　　日</v>
      </c>
      <c r="C11" s="296"/>
      <c r="D11" s="296"/>
    </row>
    <row r="12" spans="1:20" ht="27.75" customHeight="1">
      <c r="A12" s="25"/>
      <c r="B12" s="295" t="s">
        <v>106</v>
      </c>
      <c r="C12" s="296"/>
      <c r="D12" s="296"/>
      <c r="E12" s="297" t="str">
        <f>選管入力用!B5</f>
        <v>前原　常雄</v>
      </c>
      <c r="F12" s="296"/>
      <c r="G12" s="21" t="s">
        <v>92</v>
      </c>
    </row>
    <row r="13" spans="1:20" ht="14.25" customHeight="1"/>
    <row r="14" spans="1:20" ht="27.75" customHeight="1">
      <c r="G14" s="20" t="str">
        <f>CONCATENATE("",選管入力用!B4,"候補者")</f>
        <v>那覇市議会議員一般選挙候補者</v>
      </c>
    </row>
    <row r="15" spans="1:20" ht="27.75" customHeight="1">
      <c r="G15" s="20" t="s">
        <v>30</v>
      </c>
      <c r="H15" s="301" t="str">
        <f>IF(入力_その他!C4="","",入力_その他!C4)</f>
        <v/>
      </c>
      <c r="I15" s="296"/>
      <c r="J15" s="296"/>
      <c r="K15" s="296"/>
      <c r="L15" s="296"/>
      <c r="M15" s="296"/>
      <c r="N15" s="296"/>
    </row>
    <row r="16" spans="1:20" ht="27.75" customHeight="1">
      <c r="H16" s="301" t="str">
        <f>IF(入力_その他!C5="","",入力_その他!C5)</f>
        <v/>
      </c>
      <c r="I16" s="296"/>
      <c r="J16" s="296"/>
      <c r="K16" s="296"/>
      <c r="L16" s="296"/>
      <c r="M16" s="296"/>
      <c r="N16" s="296"/>
    </row>
    <row r="17" spans="7:13" ht="27.75" customHeight="1">
      <c r="G17" s="20" t="s">
        <v>29</v>
      </c>
      <c r="H17" s="301" t="str">
        <f>IF(入力_その他!C3="","",入力_その他!C3)</f>
        <v/>
      </c>
      <c r="I17" s="296"/>
      <c r="J17" s="296"/>
      <c r="K17" s="296"/>
      <c r="L17" s="296"/>
      <c r="M17" s="20" t="s">
        <v>90</v>
      </c>
    </row>
    <row r="19" spans="7:13" ht="8.25" customHeight="1"/>
  </sheetData>
  <sheetProtection algorithmName="SHA-512" hashValue="7cg0tKjQEP95AXbMbByN92fHaZAtai/Fv19YuI113Dn8xT/PhQKd7nIJBAA5nVJVv+d9g9nBchVYGR3Sym7/Qg==" saltValue="KsF+XrIT7epwUH+DvWx4tQ==" spinCount="100000" sheet="1" objects="1" scenarios="1"/>
  <mergeCells count="18">
    <mergeCell ref="P4:T4"/>
    <mergeCell ref="A2:N2"/>
    <mergeCell ref="E7:M7"/>
    <mergeCell ref="E6:M6"/>
    <mergeCell ref="B6:D6"/>
    <mergeCell ref="B7:D7"/>
    <mergeCell ref="E4:I4"/>
    <mergeCell ref="B4:D5"/>
    <mergeCell ref="E5:I5"/>
    <mergeCell ref="J4:J5"/>
    <mergeCell ref="K4:M5"/>
    <mergeCell ref="B9:M10"/>
    <mergeCell ref="H17:L17"/>
    <mergeCell ref="H15:N15"/>
    <mergeCell ref="B12:D12"/>
    <mergeCell ref="E12:F12"/>
    <mergeCell ref="B11:D11"/>
    <mergeCell ref="H16:N16"/>
  </mergeCells>
  <phoneticPr fontId="22"/>
  <hyperlinks>
    <hyperlink ref="P4" location="入力_公費負担!A1" display="入力フォーム（公営費）に戻る" xr:uid="{42AC6D94-3609-4A2B-B77E-3282A64C68E0}"/>
    <hyperlink ref="P4:S4" location="入力_立候補!A1" display="入力フォーム（公営費）に戻る" xr:uid="{008AD35E-1751-4E6D-898A-8C0B41BCBAF5}"/>
    <hyperlink ref="P4:T4" location="入力_その他!A20" display="入力フォーム（その他諸届）に戻る" xr:uid="{29CCBFD0-ABCA-4FB1-9001-875F703473FA}"/>
  </hyperlinks>
  <pageMargins left="0.51181102362204722" right="0.51181102362204722" top="0.74803149606299213" bottom="0.55118110236220474" header="0.31496062992125978" footer="0.31496062992125978"/>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T22"/>
  <sheetViews>
    <sheetView view="pageBreakPreview" zoomScale="90" zoomScaleSheetLayoutView="90" workbookViewId="0">
      <selection activeCell="K16" sqref="K16:M17"/>
    </sheetView>
  </sheetViews>
  <sheetFormatPr defaultColWidth="9" defaultRowHeight="27.75" customHeight="1"/>
  <cols>
    <col min="1" max="13" width="9.375" style="20" customWidth="1"/>
    <col min="14" max="14" width="9.75" style="20" customWidth="1"/>
    <col min="15" max="15" width="9" style="20" customWidth="1"/>
    <col min="16" max="16384" width="9" style="20"/>
  </cols>
  <sheetData>
    <row r="1" spans="1:20" ht="28.5" customHeight="1">
      <c r="J1" s="295" t="str">
        <f>選管入力用!B3</f>
        <v>令和７年７月１３日</v>
      </c>
      <c r="K1" s="296"/>
      <c r="L1" s="296"/>
      <c r="M1" s="296"/>
    </row>
    <row r="2" spans="1:20" ht="5.25" customHeight="1">
      <c r="J2" s="34"/>
      <c r="K2" s="34"/>
      <c r="L2" s="34"/>
      <c r="M2" s="34"/>
    </row>
    <row r="3" spans="1:20" ht="28.5" customHeight="1">
      <c r="B3" s="20" t="s">
        <v>111</v>
      </c>
    </row>
    <row r="4" spans="1:20" ht="28.5" customHeight="1">
      <c r="B4" s="20" t="s">
        <v>112</v>
      </c>
      <c r="C4" s="297" t="str">
        <f>選管入力用!B5</f>
        <v>前原　常雄</v>
      </c>
      <c r="D4" s="296"/>
      <c r="E4" s="20" t="s">
        <v>92</v>
      </c>
    </row>
    <row r="5" spans="1:20" ht="6" customHeight="1">
      <c r="C5" s="21"/>
      <c r="D5" s="21"/>
    </row>
    <row r="6" spans="1:20" ht="24" customHeight="1">
      <c r="G6" s="20" t="s">
        <v>113</v>
      </c>
      <c r="P6" s="185" t="s">
        <v>233</v>
      </c>
      <c r="Q6" s="185"/>
      <c r="R6" s="185"/>
      <c r="S6" s="185"/>
      <c r="T6" s="185"/>
    </row>
    <row r="7" spans="1:20" ht="28.5" customHeight="1">
      <c r="G7" s="20" t="s">
        <v>30</v>
      </c>
      <c r="H7" s="301" t="str">
        <f>IF(入力_その他!C4="","",入力_その他!C4)</f>
        <v/>
      </c>
      <c r="I7" s="324"/>
      <c r="J7" s="324"/>
      <c r="K7" s="324"/>
      <c r="L7" s="324"/>
      <c r="M7" s="324"/>
      <c r="O7" s="33"/>
    </row>
    <row r="8" spans="1:20" ht="28.5" customHeight="1">
      <c r="H8" s="301" t="str">
        <f>IF(入力_その他!C5="","",入力_その他!C5)</f>
        <v/>
      </c>
      <c r="I8" s="324"/>
      <c r="J8" s="324"/>
      <c r="K8" s="324"/>
      <c r="L8" s="324"/>
      <c r="M8" s="324"/>
      <c r="O8" s="33"/>
    </row>
    <row r="9" spans="1:20" ht="28.5" customHeight="1">
      <c r="G9" s="20" t="s">
        <v>29</v>
      </c>
      <c r="H9" s="301" t="str">
        <f>IF(入力_その他!C3="","",入力_その他!C3)</f>
        <v/>
      </c>
      <c r="I9" s="296"/>
      <c r="J9" s="296"/>
      <c r="K9" s="296"/>
      <c r="L9" s="20" t="s">
        <v>90</v>
      </c>
    </row>
    <row r="10" spans="1:20" ht="15" customHeight="1"/>
    <row r="11" spans="1:20" ht="24.75" customHeight="1">
      <c r="A11" s="298" t="s">
        <v>114</v>
      </c>
      <c r="B11" s="296"/>
      <c r="C11" s="296"/>
      <c r="D11" s="296"/>
      <c r="E11" s="296"/>
      <c r="F11" s="296"/>
      <c r="G11" s="296"/>
      <c r="H11" s="296"/>
      <c r="I11" s="296"/>
      <c r="J11" s="296"/>
      <c r="K11" s="296"/>
      <c r="L11" s="296"/>
      <c r="M11" s="296"/>
      <c r="N11" s="296"/>
    </row>
    <row r="12" spans="1:20" ht="28.5" customHeight="1">
      <c r="A12" s="29"/>
      <c r="B12" s="322" t="s">
        <v>115</v>
      </c>
      <c r="C12" s="296"/>
      <c r="D12" s="296"/>
      <c r="E12" s="296"/>
      <c r="F12" s="296"/>
      <c r="G12" s="296"/>
      <c r="H12" s="296"/>
      <c r="I12" s="296"/>
      <c r="J12" s="296"/>
      <c r="K12" s="296"/>
      <c r="L12" s="296"/>
      <c r="M12" s="296"/>
      <c r="N12" s="29"/>
    </row>
    <row r="13" spans="1:20" ht="28.5" customHeight="1">
      <c r="B13" s="313" t="s">
        <v>78</v>
      </c>
      <c r="C13" s="163"/>
      <c r="D13" s="323" t="str">
        <f>選管入力用!B2</f>
        <v>令和７年７月２０日</v>
      </c>
      <c r="E13" s="162"/>
      <c r="F13" s="163"/>
      <c r="G13" s="32" t="s">
        <v>79</v>
      </c>
      <c r="H13" s="321" t="str">
        <f>選管入力用!B4</f>
        <v>那覇市議会議員一般選挙</v>
      </c>
      <c r="I13" s="162"/>
      <c r="J13" s="162"/>
      <c r="K13" s="162"/>
      <c r="L13" s="162"/>
      <c r="M13" s="163"/>
      <c r="N13" s="31"/>
    </row>
    <row r="14" spans="1:20" ht="28.5" customHeight="1">
      <c r="B14" s="313" t="s">
        <v>116</v>
      </c>
      <c r="C14" s="163"/>
      <c r="D14" s="315" t="str">
        <f>IF(入力_その他!C3="","",入力_その他!C3)</f>
        <v/>
      </c>
      <c r="E14" s="162"/>
      <c r="F14" s="162"/>
      <c r="G14" s="162"/>
      <c r="H14" s="162"/>
      <c r="I14" s="162"/>
      <c r="J14" s="162"/>
      <c r="K14" s="162"/>
      <c r="L14" s="162"/>
      <c r="M14" s="163"/>
    </row>
    <row r="15" spans="1:20" ht="28.5" customHeight="1">
      <c r="B15" s="313" t="s">
        <v>117</v>
      </c>
      <c r="C15" s="163"/>
      <c r="D15" s="315" t="str">
        <f>IF(入力_その他!C14="","",入力_その他!C14)</f>
        <v/>
      </c>
      <c r="E15" s="162"/>
      <c r="F15" s="162"/>
      <c r="G15" s="162"/>
      <c r="H15" s="162"/>
      <c r="I15" s="162"/>
      <c r="J15" s="162"/>
      <c r="K15" s="162"/>
      <c r="L15" s="162"/>
      <c r="M15" s="163"/>
    </row>
    <row r="16" spans="1:20" ht="28.5" customHeight="1">
      <c r="B16" s="313" t="s">
        <v>73</v>
      </c>
      <c r="C16" s="166"/>
      <c r="D16" s="311" t="str">
        <f>IF(入力_その他!C15="","",入力_その他!C15)</f>
        <v/>
      </c>
      <c r="E16" s="165"/>
      <c r="F16" s="165"/>
      <c r="G16" s="165"/>
      <c r="H16" s="165"/>
      <c r="I16" s="166"/>
      <c r="J16" s="313" t="s">
        <v>33</v>
      </c>
      <c r="K16" s="318" t="str">
        <f>IF(入力_その他!C18="","",入力_その他!C18)</f>
        <v/>
      </c>
      <c r="L16" s="165"/>
      <c r="M16" s="166"/>
    </row>
    <row r="17" spans="2:13" ht="28.5" customHeight="1">
      <c r="B17" s="201"/>
      <c r="C17" s="170"/>
      <c r="D17" s="317" t="str">
        <f>IF(入力_その他!C16="","",入力_その他!C16)</f>
        <v/>
      </c>
      <c r="E17" s="169"/>
      <c r="F17" s="169"/>
      <c r="G17" s="169"/>
      <c r="H17" s="169"/>
      <c r="I17" s="170"/>
      <c r="J17" s="199"/>
      <c r="K17" s="169"/>
      <c r="L17" s="169"/>
      <c r="M17" s="170"/>
    </row>
    <row r="18" spans="2:13" ht="28.5" customHeight="1">
      <c r="B18" s="313" t="s">
        <v>118</v>
      </c>
      <c r="C18" s="163"/>
      <c r="D18" s="315" t="str">
        <f>IF(入力_その他!C19="","",入力_その他!C19)</f>
        <v/>
      </c>
      <c r="E18" s="162"/>
      <c r="F18" s="162"/>
      <c r="G18" s="162"/>
      <c r="H18" s="162"/>
      <c r="I18" s="162"/>
      <c r="J18" s="162"/>
      <c r="K18" s="162"/>
      <c r="L18" s="162"/>
      <c r="M18" s="163"/>
    </row>
    <row r="19" spans="2:13" ht="28.5" customHeight="1">
      <c r="B19" s="313" t="s">
        <v>119</v>
      </c>
      <c r="C19" s="163"/>
      <c r="D19" s="319" t="str">
        <f>IF(OR(入力_その他!C17="",ISERROR(VALUE(入力_その他!C17))),"　　　　年　　　月　　　日",入力_その他!C17)</f>
        <v>　　　　年　　　月　　　日</v>
      </c>
      <c r="E19" s="162"/>
      <c r="F19" s="162"/>
      <c r="G19" s="162"/>
      <c r="H19" s="162"/>
      <c r="I19" s="162"/>
      <c r="J19" s="162"/>
      <c r="K19" s="162"/>
      <c r="L19" s="162"/>
      <c r="M19" s="163"/>
    </row>
    <row r="20" spans="2:13" ht="28.5" customHeight="1">
      <c r="B20" s="313" t="s">
        <v>120</v>
      </c>
      <c r="C20" s="163"/>
      <c r="D20" s="316" t="str">
        <f>選管入力用!B3</f>
        <v>令和７年７月１３日</v>
      </c>
      <c r="E20" s="162"/>
      <c r="F20" s="162"/>
      <c r="G20" s="162"/>
      <c r="H20" s="162"/>
      <c r="I20" s="162"/>
      <c r="J20" s="162"/>
      <c r="K20" s="162"/>
      <c r="L20" s="162"/>
      <c r="M20" s="163"/>
    </row>
    <row r="21" spans="2:13" ht="28.5" customHeight="1">
      <c r="B21" s="65" t="s">
        <v>121</v>
      </c>
      <c r="C21" s="320" t="s">
        <v>122</v>
      </c>
      <c r="D21" s="165"/>
      <c r="E21" s="165"/>
      <c r="F21" s="165"/>
      <c r="G21" s="165"/>
      <c r="H21" s="165"/>
      <c r="I21" s="165"/>
      <c r="J21" s="165"/>
      <c r="K21" s="165"/>
      <c r="L21" s="165"/>
      <c r="M21" s="165"/>
    </row>
    <row r="22" spans="2:13" ht="21.75" customHeight="1">
      <c r="C22" s="296"/>
      <c r="D22" s="296"/>
      <c r="E22" s="296"/>
      <c r="F22" s="296"/>
      <c r="G22" s="296"/>
      <c r="H22" s="296"/>
      <c r="I22" s="296"/>
      <c r="J22" s="296"/>
      <c r="K22" s="296"/>
      <c r="L22" s="296"/>
      <c r="M22" s="296"/>
    </row>
  </sheetData>
  <sheetProtection algorithmName="SHA-512" hashValue="8V50AkdB8rHNMIAWAOGA3hiXHRysxnwA49SuNGLy9EmdaDpzJFnMe/E8zgWjzJfq8ooTEnn2Q6huxQXlbE+cNg==" saltValue="N+Ugd7HmWMXqjR6C51lnzA==" spinCount="100000" sheet="1" objects="1" scenarios="1"/>
  <mergeCells count="27">
    <mergeCell ref="P6:T6"/>
    <mergeCell ref="C21:M22"/>
    <mergeCell ref="J1:M1"/>
    <mergeCell ref="C4:D4"/>
    <mergeCell ref="A11:N11"/>
    <mergeCell ref="H13:M13"/>
    <mergeCell ref="B12:M12"/>
    <mergeCell ref="B13:C13"/>
    <mergeCell ref="D13:F13"/>
    <mergeCell ref="H7:M7"/>
    <mergeCell ref="B15:C15"/>
    <mergeCell ref="B18:C18"/>
    <mergeCell ref="B19:C19"/>
    <mergeCell ref="D16:I16"/>
    <mergeCell ref="H8:M8"/>
    <mergeCell ref="H9:K9"/>
    <mergeCell ref="D14:M14"/>
    <mergeCell ref="D15:M15"/>
    <mergeCell ref="B14:C14"/>
    <mergeCell ref="D20:M20"/>
    <mergeCell ref="B16:C17"/>
    <mergeCell ref="D17:I17"/>
    <mergeCell ref="J16:J17"/>
    <mergeCell ref="K16:M17"/>
    <mergeCell ref="B20:C20"/>
    <mergeCell ref="D18:M18"/>
    <mergeCell ref="D19:M19"/>
  </mergeCells>
  <phoneticPr fontId="22"/>
  <hyperlinks>
    <hyperlink ref="P6" location="入力_公費負担!A1" display="入力フォーム（公営費）に戻る" xr:uid="{03C17264-28F2-4CBD-9788-7C0B16C78CDA}"/>
    <hyperlink ref="P6:S6" location="入力_立候補!A1" display="入力フォーム（公営費）に戻る" xr:uid="{20179160-63F5-4DDD-A4AA-81504F446A30}"/>
    <hyperlink ref="P6:T6" location="入力_その他!A20" display="入力フォーム（その他諸届）に戻る" xr:uid="{9580854D-6A21-49C8-AE6E-CD893221E2F9}"/>
  </hyperlinks>
  <printOptions horizontalCentered="1"/>
  <pageMargins left="0.47244094488188981" right="0.47244094488188981" top="0.47244094488188981" bottom="0.47244094488188981" header="0.31496062992125978" footer="0.31496062992125978"/>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入力_立候補</vt:lpstr>
      <vt:lpstr>立候補届出書</vt:lpstr>
      <vt:lpstr>宣誓書</vt:lpstr>
      <vt:lpstr>代理人証明書</vt:lpstr>
      <vt:lpstr>通称認定申請書</vt:lpstr>
      <vt:lpstr>入力_その他</vt:lpstr>
      <vt:lpstr>連絡場所届</vt:lpstr>
      <vt:lpstr>選挙事務所</vt:lpstr>
      <vt:lpstr>出納責任者</vt:lpstr>
      <vt:lpstr>選挙立会人届出</vt:lpstr>
      <vt:lpstr>選挙立会人承諾</vt:lpstr>
      <vt:lpstr>報酬支給</vt:lpstr>
      <vt:lpstr>選挙公報</vt:lpstr>
      <vt:lpstr>選管入力用</vt:lpstr>
      <vt:lpstr>入力データ</vt:lpstr>
      <vt:lpstr>出納責任者!Print_Area</vt:lpstr>
      <vt:lpstr>宣誓書!Print_Area</vt:lpstr>
      <vt:lpstr>選挙公報!Print_Area</vt:lpstr>
      <vt:lpstr>選挙事務所!Print_Area</vt:lpstr>
      <vt:lpstr>選挙立会人承諾!Print_Area</vt:lpstr>
      <vt:lpstr>選挙立会人届出!Print_Area</vt:lpstr>
      <vt:lpstr>代理人証明書!Print_Area</vt:lpstr>
      <vt:lpstr>通称認定申請書!Print_Area</vt:lpstr>
      <vt:lpstr>入力_その他!Print_Area</vt:lpstr>
      <vt:lpstr>入力_立候補!Print_Area</vt:lpstr>
      <vt:lpstr>報酬支給!Print_Area</vt:lpstr>
      <vt:lpstr>立候補届出書!Print_Area</vt:lpstr>
      <vt:lpstr>連絡場所届!Print_Area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選挙管理委員会事務局0008</cp:lastModifiedBy>
  <cp:lastPrinted>2025-05-04T05:54:11Z</cp:lastPrinted>
  <dcterms:modified xsi:type="dcterms:W3CDTF">2025-05-27T04:43:36Z</dcterms:modified>
</cp:coreProperties>
</file>